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ROK 2026\PROJEKTY CHLADNÝ\06 Rekonstrukce ul Moravská včetně VO_slouč+akt\"/>
    </mc:Choice>
  </mc:AlternateContent>
  <bookViews>
    <workbookView xWindow="0" yWindow="0" windowWidth="0" windowHeight="0"/>
  </bookViews>
  <sheets>
    <sheet name="Rekapitulace stavby" sheetId="1" r:id="rId1"/>
    <sheet name="SO-01 - Rekonstrukce ulice" sheetId="2" r:id="rId2"/>
    <sheet name="SO-02 - Veřejné osvětlení" sheetId="3" r:id="rId3"/>
    <sheet name="VON - Vedlejší a ostatní ...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'SO-01 - Rekonstrukce ulice'!$C$89:$K$410</definedName>
    <definedName name="_xlnm.Print_Area" localSheetId="1">'SO-01 - Rekonstrukce ulice'!$C$45:$J$71,'SO-01 - Rekonstrukce ulice'!$C$77:$K$410</definedName>
    <definedName name="_xlnm.Print_Titles" localSheetId="1">'SO-01 - Rekonstrukce ulice'!$89:$89</definedName>
    <definedName name="_xlnm._FilterDatabase" localSheetId="2" hidden="1">'SO-02 - Veřejné osvětlení'!$C$80:$K$215</definedName>
    <definedName name="_xlnm.Print_Area" localSheetId="2">'SO-02 - Veřejné osvětlení'!$C$45:$J$62,'SO-02 - Veřejné osvětlení'!$C$68:$K$215</definedName>
    <definedName name="_xlnm.Print_Titles" localSheetId="2">'SO-02 - Veřejné osvětlení'!$80:$80</definedName>
    <definedName name="_xlnm._FilterDatabase" localSheetId="3" hidden="1">'VON - Vedlejší a ostatní ...'!$C$84:$K$104</definedName>
    <definedName name="_xlnm.Print_Area" localSheetId="3">'VON - Vedlejší a ostatní ...'!$C$45:$J$66,'VON - Vedlejší a ostatní ...'!$C$72:$K$104</definedName>
    <definedName name="_xlnm.Print_Titles" localSheetId="3">'VON - Vedlejší a ostatní ...'!$84:$84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4"/>
  <c r="BH104"/>
  <c r="BG104"/>
  <c r="BF104"/>
  <c r="T104"/>
  <c r="T103"/>
  <c r="R104"/>
  <c r="R103"/>
  <c r="P104"/>
  <c r="P103"/>
  <c r="BI102"/>
  <c r="BH102"/>
  <c r="BG102"/>
  <c r="BF102"/>
  <c r="T102"/>
  <c r="T101"/>
  <c r="R102"/>
  <c r="R101"/>
  <c r="P102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3" r="J37"/>
  <c r="J36"/>
  <c i="1" r="AY56"/>
  <c i="3" r="J35"/>
  <c i="1" r="AX56"/>
  <c i="3"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BI83"/>
  <c r="BH83"/>
  <c r="BG83"/>
  <c r="BF83"/>
  <c r="T83"/>
  <c r="R83"/>
  <c r="P83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2" r="J37"/>
  <c r="J36"/>
  <c i="1" r="AY55"/>
  <c i="2" r="J35"/>
  <c i="1" r="AX55"/>
  <c i="2" r="BI409"/>
  <c r="BH409"/>
  <c r="BG409"/>
  <c r="BF409"/>
  <c r="T409"/>
  <c r="R409"/>
  <c r="P409"/>
  <c r="BI405"/>
  <c r="BH405"/>
  <c r="BG405"/>
  <c r="BF405"/>
  <c r="T405"/>
  <c r="R405"/>
  <c r="P405"/>
  <c r="BI403"/>
  <c r="BH403"/>
  <c r="BG403"/>
  <c r="BF403"/>
  <c r="T403"/>
  <c r="R403"/>
  <c r="P403"/>
  <c r="BI399"/>
  <c r="BH399"/>
  <c r="BG399"/>
  <c r="BF399"/>
  <c r="T399"/>
  <c r="R399"/>
  <c r="P399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0"/>
  <c r="BH380"/>
  <c r="BG380"/>
  <c r="BF380"/>
  <c r="T380"/>
  <c r="R380"/>
  <c r="P380"/>
  <c r="BI376"/>
  <c r="BH376"/>
  <c r="BG376"/>
  <c r="BF376"/>
  <c r="T376"/>
  <c r="R376"/>
  <c r="P376"/>
  <c r="BI372"/>
  <c r="BH372"/>
  <c r="BG372"/>
  <c r="BF372"/>
  <c r="T372"/>
  <c r="T371"/>
  <c r="R372"/>
  <c r="R371"/>
  <c r="P372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3"/>
  <c r="BH343"/>
  <c r="BG343"/>
  <c r="BF343"/>
  <c r="T343"/>
  <c r="R343"/>
  <c r="P343"/>
  <c r="BI339"/>
  <c r="BH339"/>
  <c r="BG339"/>
  <c r="BF339"/>
  <c r="T339"/>
  <c r="R339"/>
  <c r="P339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7"/>
  <c r="BH317"/>
  <c r="BG317"/>
  <c r="BF317"/>
  <c r="T317"/>
  <c r="R317"/>
  <c r="P317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297"/>
  <c r="BH297"/>
  <c r="BG297"/>
  <c r="BF297"/>
  <c r="T297"/>
  <c r="R297"/>
  <c r="P297"/>
  <c r="BI295"/>
  <c r="BH295"/>
  <c r="BG295"/>
  <c r="BF295"/>
  <c r="T295"/>
  <c r="R295"/>
  <c r="P295"/>
  <c r="BI288"/>
  <c r="BH288"/>
  <c r="BG288"/>
  <c r="BF288"/>
  <c r="T288"/>
  <c r="R288"/>
  <c r="P288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67"/>
  <c r="BH267"/>
  <c r="BG267"/>
  <c r="BF267"/>
  <c r="T267"/>
  <c r="R267"/>
  <c r="P267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5"/>
  <c r="BH225"/>
  <c r="BG225"/>
  <c r="BF225"/>
  <c r="T225"/>
  <c r="T224"/>
  <c r="R225"/>
  <c r="R224"/>
  <c r="P225"/>
  <c r="P224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2"/>
  <c r="BH182"/>
  <c r="BG182"/>
  <c r="BF182"/>
  <c r="T182"/>
  <c r="R182"/>
  <c r="P182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5"/>
  <c r="BH125"/>
  <c r="BG125"/>
  <c r="BF125"/>
  <c r="T125"/>
  <c r="R125"/>
  <c r="P125"/>
  <c r="BI121"/>
  <c r="BH121"/>
  <c r="BG121"/>
  <c r="BF121"/>
  <c r="T121"/>
  <c r="R121"/>
  <c r="P121"/>
  <c r="BI112"/>
  <c r="BH112"/>
  <c r="BG112"/>
  <c r="BF112"/>
  <c r="T112"/>
  <c r="R112"/>
  <c r="P112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J87"/>
  <c r="F87"/>
  <c r="J86"/>
  <c r="F86"/>
  <c r="J84"/>
  <c r="F84"/>
  <c r="E82"/>
  <c r="J55"/>
  <c r="J54"/>
  <c r="F54"/>
  <c r="F52"/>
  <c r="E50"/>
  <c r="J18"/>
  <c r="E18"/>
  <c r="F55"/>
  <c r="J17"/>
  <c r="J12"/>
  <c r="J52"/>
  <c r="E7"/>
  <c r="E80"/>
  <c i="1" r="L50"/>
  <c r="AM50"/>
  <c r="AM49"/>
  <c r="L49"/>
  <c r="AM47"/>
  <c r="L47"/>
  <c r="L45"/>
  <c r="L44"/>
  <c i="4" r="J99"/>
  <c r="J90"/>
  <c i="3" r="J215"/>
  <c r="BK214"/>
  <c r="BK211"/>
  <c r="J158"/>
  <c r="J155"/>
  <c r="BK142"/>
  <c r="BK131"/>
  <c r="J128"/>
  <c r="BK123"/>
  <c r="BK118"/>
  <c r="J113"/>
  <c r="J99"/>
  <c i="2" r="J376"/>
  <c r="BK367"/>
  <c r="BK319"/>
  <c r="J317"/>
  <c r="J316"/>
  <c r="J314"/>
  <c r="BK312"/>
  <c r="BK311"/>
  <c r="J309"/>
  <c r="J308"/>
  <c r="BK248"/>
  <c r="BK93"/>
  <c i="4" r="BK98"/>
  <c r="J96"/>
  <c r="BK94"/>
  <c r="J91"/>
  <c i="3" r="BK158"/>
  <c r="BK156"/>
  <c r="BK148"/>
  <c r="J142"/>
  <c r="J91"/>
  <c r="J83"/>
  <c i="2" r="J399"/>
  <c r="J392"/>
  <c r="BK380"/>
  <c r="BK336"/>
  <c r="BK305"/>
  <c r="BK301"/>
  <c r="J297"/>
  <c r="J225"/>
  <c r="J223"/>
  <c r="J167"/>
  <c r="J163"/>
  <c r="J144"/>
  <c r="BK132"/>
  <c r="J101"/>
  <c i="1" r="AS54"/>
  <c i="3" r="J213"/>
  <c r="J211"/>
  <c r="BK203"/>
  <c r="J197"/>
  <c r="BK181"/>
  <c r="BK176"/>
  <c r="BK152"/>
  <c r="BK150"/>
  <c r="J146"/>
  <c r="J134"/>
  <c r="J123"/>
  <c r="J121"/>
  <c r="BK120"/>
  <c r="J116"/>
  <c r="J103"/>
  <c r="J95"/>
  <c r="BK87"/>
  <c i="2" r="BK409"/>
  <c r="J405"/>
  <c r="BK403"/>
  <c r="J396"/>
  <c r="BK392"/>
  <c r="BK372"/>
  <c r="BK339"/>
  <c r="BK317"/>
  <c r="J305"/>
  <c r="J248"/>
  <c r="BK237"/>
  <c r="BK216"/>
  <c r="BK214"/>
  <c r="BK208"/>
  <c r="J201"/>
  <c r="J197"/>
  <c r="J189"/>
  <c r="J160"/>
  <c r="BK136"/>
  <c r="J125"/>
  <c i="4" r="BK104"/>
  <c i="3" r="BK209"/>
  <c r="BK207"/>
  <c r="J205"/>
  <c r="J185"/>
  <c r="J183"/>
  <c r="BK178"/>
  <c r="BK170"/>
  <c r="J164"/>
  <c r="J162"/>
  <c r="J160"/>
  <c r="BK116"/>
  <c r="BK114"/>
  <c r="BK111"/>
  <c r="BK110"/>
  <c r="BK95"/>
  <c r="J93"/>
  <c r="BK89"/>
  <c r="J87"/>
  <c i="2" r="J332"/>
  <c r="J329"/>
  <c r="J319"/>
  <c r="J311"/>
  <c r="J302"/>
  <c r="BK288"/>
  <c r="J282"/>
  <c r="BK256"/>
  <c r="BK252"/>
  <c r="BK223"/>
  <c r="J216"/>
  <c r="J214"/>
  <c r="BK212"/>
  <c r="BK189"/>
  <c r="J182"/>
  <c r="BK148"/>
  <c r="J97"/>
  <c i="4" r="J102"/>
  <c r="J98"/>
  <c r="BK96"/>
  <c r="BK88"/>
  <c i="3" r="BK215"/>
  <c r="J214"/>
  <c r="J178"/>
  <c r="BK167"/>
  <c r="BK155"/>
  <c r="J153"/>
  <c r="J139"/>
  <c r="J129"/>
  <c r="J109"/>
  <c i="2" r="J362"/>
  <c r="BK329"/>
  <c r="BK327"/>
  <c r="J323"/>
  <c r="BK309"/>
  <c r="BK302"/>
  <c r="BK219"/>
  <c r="BK163"/>
  <c r="BK112"/>
  <c r="J93"/>
  <c i="4" r="BK95"/>
  <c i="3" r="J209"/>
  <c r="BK201"/>
  <c r="J199"/>
  <c r="J191"/>
  <c r="J187"/>
  <c r="J172"/>
  <c r="J167"/>
  <c r="BK165"/>
  <c r="J150"/>
  <c r="J117"/>
  <c r="BK104"/>
  <c r="BK97"/>
  <c i="2" r="J409"/>
  <c r="BK399"/>
  <c r="J384"/>
  <c r="BK353"/>
  <c r="J345"/>
  <c r="BK308"/>
  <c r="J252"/>
  <c r="BK233"/>
  <c r="BK201"/>
  <c r="J171"/>
  <c r="J140"/>
  <c r="J105"/>
  <c i="3" r="J207"/>
  <c r="J193"/>
  <c r="BK187"/>
  <c r="J179"/>
  <c r="BK168"/>
  <c r="BK129"/>
  <c r="BK109"/>
  <c r="BK99"/>
  <c i="2" r="BK376"/>
  <c r="BK362"/>
  <c r="BK360"/>
  <c r="BK358"/>
  <c r="J339"/>
  <c r="BK314"/>
  <c r="J303"/>
  <c r="BK282"/>
  <c r="J260"/>
  <c r="J256"/>
  <c r="J237"/>
  <c r="J212"/>
  <c r="J210"/>
  <c r="BK152"/>
  <c r="J148"/>
  <c r="BK144"/>
  <c i="4" r="BK100"/>
  <c r="J89"/>
  <c r="J88"/>
  <c i="3" r="J195"/>
  <c r="BK146"/>
  <c r="J135"/>
  <c r="BK134"/>
  <c r="J110"/>
  <c i="2" r="BK369"/>
  <c r="BK343"/>
  <c r="J327"/>
  <c r="BK297"/>
  <c r="BK278"/>
  <c r="BK274"/>
  <c r="BK210"/>
  <c r="J191"/>
  <c r="BK171"/>
  <c r="BK167"/>
  <c r="BK160"/>
  <c r="BK156"/>
  <c r="J136"/>
  <c r="J132"/>
  <c r="BK125"/>
  <c i="4" r="J104"/>
  <c r="BK102"/>
  <c r="J100"/>
  <c r="BK99"/>
  <c r="J95"/>
  <c r="J94"/>
  <c r="BK91"/>
  <c i="3" r="J203"/>
  <c r="BK195"/>
  <c r="BK193"/>
  <c r="BK185"/>
  <c r="BK183"/>
  <c r="J174"/>
  <c r="BK172"/>
  <c r="J170"/>
  <c r="J165"/>
  <c r="BK164"/>
  <c r="BK162"/>
  <c r="BK144"/>
  <c r="BK137"/>
  <c r="BK132"/>
  <c r="J131"/>
  <c r="BK121"/>
  <c r="J120"/>
  <c r="J118"/>
  <c r="BK85"/>
  <c r="BK83"/>
  <c i="2" r="BK405"/>
  <c r="J403"/>
  <c r="J388"/>
  <c r="J380"/>
  <c r="J372"/>
  <c r="J358"/>
  <c r="J336"/>
  <c r="BK334"/>
  <c r="BK332"/>
  <c r="BK323"/>
  <c r="BK306"/>
  <c r="J301"/>
  <c r="BK267"/>
  <c r="J219"/>
  <c r="BK191"/>
  <c r="BK121"/>
  <c i="4" r="BK90"/>
  <c r="BK89"/>
  <c i="3" r="BK205"/>
  <c r="BK199"/>
  <c r="BK197"/>
  <c r="J189"/>
  <c r="BK179"/>
  <c r="BK174"/>
  <c r="J168"/>
  <c r="BK160"/>
  <c r="J156"/>
  <c r="BK153"/>
  <c r="J148"/>
  <c r="J137"/>
  <c r="BK135"/>
  <c r="BK128"/>
  <c r="J126"/>
  <c r="BK125"/>
  <c r="BK117"/>
  <c r="BK113"/>
  <c r="J107"/>
  <c r="BK106"/>
  <c r="J104"/>
  <c r="BK103"/>
  <c r="J101"/>
  <c r="J100"/>
  <c r="J97"/>
  <c i="2" r="BK396"/>
  <c r="BK388"/>
  <c r="BK384"/>
  <c r="J369"/>
  <c r="J367"/>
  <c r="J365"/>
  <c r="J349"/>
  <c r="BK345"/>
  <c r="BK316"/>
  <c r="BK295"/>
  <c r="J288"/>
  <c r="BK241"/>
  <c r="J194"/>
  <c r="BK175"/>
  <c r="J156"/>
  <c r="BK105"/>
  <c i="3" r="BK213"/>
  <c r="J201"/>
  <c r="BK191"/>
  <c r="BK189"/>
  <c r="J176"/>
  <c r="J152"/>
  <c r="BK139"/>
  <c r="J132"/>
  <c r="J111"/>
  <c r="BK93"/>
  <c r="J85"/>
  <c i="2" r="J360"/>
  <c r="J334"/>
  <c r="BK303"/>
  <c r="J278"/>
  <c r="J274"/>
  <c r="J233"/>
  <c r="BK225"/>
  <c r="J208"/>
  <c r="BK194"/>
  <c r="BK182"/>
  <c r="J175"/>
  <c r="J152"/>
  <c r="BK140"/>
  <c i="3" r="J181"/>
  <c r="J144"/>
  <c r="BK126"/>
  <c r="J125"/>
  <c r="J114"/>
  <c r="BK107"/>
  <c r="J106"/>
  <c r="BK101"/>
  <c r="BK100"/>
  <c r="BK91"/>
  <c r="J89"/>
  <c i="2" r="BK365"/>
  <c r="J353"/>
  <c r="BK349"/>
  <c r="J343"/>
  <c r="J312"/>
  <c r="J306"/>
  <c r="J295"/>
  <c r="J267"/>
  <c r="BK260"/>
  <c r="J241"/>
  <c r="BK197"/>
  <c r="J121"/>
  <c r="J112"/>
  <c r="BK101"/>
  <c r="BK97"/>
  <c l="1" r="T318"/>
  <c i="4" r="BK87"/>
  <c i="2" r="BK232"/>
  <c r="J232"/>
  <c r="J64"/>
  <c r="R375"/>
  <c r="R374"/>
  <c i="3" r="T141"/>
  <c i="4" r="P87"/>
  <c i="2" r="P92"/>
  <c r="R287"/>
  <c r="P357"/>
  <c i="3" r="R141"/>
  <c i="4" r="R87"/>
  <c i="2" r="T92"/>
  <c r="R318"/>
  <c i="4" r="T87"/>
  <c i="2" r="T232"/>
  <c r="P375"/>
  <c r="P374"/>
  <c i="3" r="P141"/>
  <c i="4" r="BK93"/>
  <c r="J93"/>
  <c r="J62"/>
  <c i="2" r="BK218"/>
  <c r="J218"/>
  <c r="J62"/>
  <c r="P318"/>
  <c i="4" r="P93"/>
  <c i="2" r="R92"/>
  <c r="BK287"/>
  <c r="J287"/>
  <c r="J65"/>
  <c r="BK357"/>
  <c r="J357"/>
  <c r="J67"/>
  <c i="3" r="R82"/>
  <c r="R81"/>
  <c i="4" r="R93"/>
  <c i="2" r="R218"/>
  <c r="BK318"/>
  <c r="J318"/>
  <c r="J66"/>
  <c i="3" r="T82"/>
  <c r="T81"/>
  <c i="4" r="BK97"/>
  <c r="J97"/>
  <c r="J63"/>
  <c i="2" r="R232"/>
  <c r="T375"/>
  <c r="T374"/>
  <c i="3" r="BK82"/>
  <c r="J82"/>
  <c r="J60"/>
  <c i="4" r="T93"/>
  <c i="2" r="P218"/>
  <c r="T287"/>
  <c r="T357"/>
  <c i="4" r="P97"/>
  <c i="2" r="BK92"/>
  <c r="BK91"/>
  <c r="BK90"/>
  <c r="J90"/>
  <c r="J59"/>
  <c r="T218"/>
  <c r="P287"/>
  <c r="R357"/>
  <c i="3" r="P82"/>
  <c r="P81"/>
  <c i="1" r="AU56"/>
  <c i="4" r="R97"/>
  <c i="2" r="P232"/>
  <c r="BK375"/>
  <c r="BK374"/>
  <c r="J374"/>
  <c r="J69"/>
  <c i="3" r="BK141"/>
  <c r="J141"/>
  <c r="J61"/>
  <c i="4" r="T97"/>
  <c i="2" r="E48"/>
  <c r="BE132"/>
  <c r="BE210"/>
  <c r="BE223"/>
  <c r="BE308"/>
  <c r="BE309"/>
  <c r="BE372"/>
  <c r="BK371"/>
  <c r="J371"/>
  <c r="J68"/>
  <c i="3" r="BE103"/>
  <c r="BE109"/>
  <c r="BE116"/>
  <c r="BE128"/>
  <c r="BE142"/>
  <c r="BE146"/>
  <c r="BE183"/>
  <c r="BE205"/>
  <c i="2" r="BE156"/>
  <c r="BE214"/>
  <c r="BE237"/>
  <c r="BE282"/>
  <c r="BE311"/>
  <c i="3" r="F55"/>
  <c r="BE87"/>
  <c r="BE107"/>
  <c r="BE153"/>
  <c r="BE181"/>
  <c r="BE197"/>
  <c r="BE203"/>
  <c r="BE211"/>
  <c i="4" r="J79"/>
  <c i="2" r="BE160"/>
  <c r="BE182"/>
  <c r="BE201"/>
  <c r="BE252"/>
  <c r="BE297"/>
  <c r="BE306"/>
  <c r="BE329"/>
  <c r="BE399"/>
  <c r="BE403"/>
  <c r="BK224"/>
  <c r="J224"/>
  <c r="J63"/>
  <c i="3" r="BE83"/>
  <c r="BE118"/>
  <c r="BE129"/>
  <c r="BE150"/>
  <c i="4" r="BE98"/>
  <c r="BE100"/>
  <c r="BE104"/>
  <c i="2" r="BE97"/>
  <c r="BE125"/>
  <c r="BE136"/>
  <c r="BE148"/>
  <c r="BE167"/>
  <c r="BE303"/>
  <c r="BE376"/>
  <c r="BE409"/>
  <c i="3" r="BE99"/>
  <c r="BE123"/>
  <c r="BE134"/>
  <c r="BE139"/>
  <c r="BE155"/>
  <c r="BE158"/>
  <c r="BE176"/>
  <c r="BE187"/>
  <c i="2" r="BE93"/>
  <c r="BE140"/>
  <c r="BE233"/>
  <c r="BE360"/>
  <c i="3" r="BE106"/>
  <c r="BE156"/>
  <c r="BE165"/>
  <c r="BE201"/>
  <c i="4" r="BE94"/>
  <c i="2" r="BE219"/>
  <c r="BE241"/>
  <c r="BE267"/>
  <c r="BE305"/>
  <c r="BE316"/>
  <c i="3" r="J52"/>
  <c r="BE85"/>
  <c r="BE93"/>
  <c r="BE121"/>
  <c r="BE126"/>
  <c r="BE131"/>
  <c r="BE135"/>
  <c r="BE144"/>
  <c r="BE164"/>
  <c r="BE170"/>
  <c i="4" r="BE88"/>
  <c r="BE95"/>
  <c r="BE102"/>
  <c i="2" r="BE144"/>
  <c r="BE189"/>
  <c r="BE194"/>
  <c r="BE212"/>
  <c r="BE256"/>
  <c r="BE301"/>
  <c r="BE317"/>
  <c r="BE319"/>
  <c r="BE334"/>
  <c r="BE380"/>
  <c r="BE388"/>
  <c r="BE392"/>
  <c i="3" r="BE89"/>
  <c r="BE162"/>
  <c r="BE168"/>
  <c r="BE174"/>
  <c i="4" r="F55"/>
  <c i="2" r="BE101"/>
  <c r="BE152"/>
  <c r="BE191"/>
  <c r="BE208"/>
  <c r="BE216"/>
  <c r="BE288"/>
  <c r="BE314"/>
  <c r="BE332"/>
  <c r="BE343"/>
  <c r="BE365"/>
  <c i="3" r="BE101"/>
  <c r="BE110"/>
  <c r="BE191"/>
  <c r="BE193"/>
  <c r="BE199"/>
  <c i="4" r="E48"/>
  <c r="BE89"/>
  <c i="2" r="BE225"/>
  <c r="BE260"/>
  <c r="BE295"/>
  <c r="BE345"/>
  <c r="BE362"/>
  <c r="BE369"/>
  <c i="3" r="E48"/>
  <c r="BE97"/>
  <c r="BE120"/>
  <c r="BE195"/>
  <c r="BE213"/>
  <c r="BE215"/>
  <c i="4" r="BE96"/>
  <c i="2" r="BE105"/>
  <c r="BE121"/>
  <c r="BE163"/>
  <c r="BE175"/>
  <c r="BE278"/>
  <c r="BE312"/>
  <c r="BE327"/>
  <c r="BE367"/>
  <c i="3" r="BE91"/>
  <c r="BE111"/>
  <c r="BE117"/>
  <c r="BE167"/>
  <c r="BE178"/>
  <c r="BE185"/>
  <c r="BE189"/>
  <c r="BE207"/>
  <c i="4" r="BE90"/>
  <c r="BE99"/>
  <c i="2" r="BE112"/>
  <c r="BE171"/>
  <c r="BE197"/>
  <c r="BE248"/>
  <c r="BE339"/>
  <c r="BE349"/>
  <c r="BE358"/>
  <c r="BE384"/>
  <c r="BE396"/>
  <c r="BE405"/>
  <c i="3" r="BE104"/>
  <c r="BE113"/>
  <c r="BE152"/>
  <c i="2" r="BE274"/>
  <c r="BE302"/>
  <c r="BE323"/>
  <c r="BE336"/>
  <c r="BE353"/>
  <c i="3" r="BE95"/>
  <c r="BE100"/>
  <c r="BE114"/>
  <c r="BE125"/>
  <c r="BE132"/>
  <c r="BE137"/>
  <c r="BE148"/>
  <c r="BE160"/>
  <c r="BE172"/>
  <c r="BE179"/>
  <c r="BE209"/>
  <c r="BE214"/>
  <c i="4" r="BE91"/>
  <c r="BK101"/>
  <c r="J101"/>
  <c r="J64"/>
  <c r="BK103"/>
  <c r="J103"/>
  <c r="J65"/>
  <c i="2" r="F35"/>
  <c i="1" r="BB55"/>
  <c i="3" r="F37"/>
  <c i="1" r="BD56"/>
  <c i="3" r="F35"/>
  <c i="1" r="BB56"/>
  <c i="3" r="F34"/>
  <c i="1" r="BA56"/>
  <c i="4" r="F35"/>
  <c i="1" r="BB57"/>
  <c i="2" r="J34"/>
  <c i="1" r="AW55"/>
  <c i="4" r="F37"/>
  <c i="1" r="BD57"/>
  <c i="3" r="J34"/>
  <c i="1" r="AW56"/>
  <c i="4" r="F36"/>
  <c i="1" r="BC57"/>
  <c i="4" r="F34"/>
  <c i="1" r="BA57"/>
  <c i="2" r="F34"/>
  <c i="1" r="BA55"/>
  <c i="2" r="F36"/>
  <c i="1" r="BC55"/>
  <c i="4" r="J34"/>
  <c i="1" r="AW57"/>
  <c i="2" r="F37"/>
  <c i="1" r="BD55"/>
  <c i="3" r="F36"/>
  <c i="1" r="BC56"/>
  <c i="2" l="1" r="R91"/>
  <c r="R90"/>
  <c i="4" r="T86"/>
  <c r="T85"/>
  <c r="R86"/>
  <c r="R85"/>
  <c r="P86"/>
  <c r="P85"/>
  <c i="1" r="AU57"/>
  <c i="2" r="T91"/>
  <c r="T90"/>
  <c r="P91"/>
  <c r="P90"/>
  <c i="1" r="AU55"/>
  <c i="4" r="BK86"/>
  <c r="J86"/>
  <c r="J60"/>
  <c i="2" r="J92"/>
  <c r="J61"/>
  <c i="4" r="J87"/>
  <c r="J61"/>
  <c i="3" r="BK81"/>
  <c r="J81"/>
  <c r="J59"/>
  <c i="2" r="J91"/>
  <c r="J60"/>
  <c r="J375"/>
  <c r="J70"/>
  <c i="1" r="BA54"/>
  <c r="AW54"/>
  <c r="AK30"/>
  <c r="BD54"/>
  <c r="W33"/>
  <c i="2" r="F33"/>
  <c i="1" r="AZ55"/>
  <c r="BC54"/>
  <c r="AY54"/>
  <c i="4" r="J33"/>
  <c i="1" r="AV57"/>
  <c r="AT57"/>
  <c i="2" r="J30"/>
  <c i="1" r="AG55"/>
  <c i="3" r="F33"/>
  <c i="1" r="AZ56"/>
  <c i="3" r="J33"/>
  <c i="1" r="AV56"/>
  <c r="AT56"/>
  <c i="2" r="J33"/>
  <c i="1" r="AV55"/>
  <c r="AT55"/>
  <c r="BB54"/>
  <c r="AX54"/>
  <c i="4" r="F33"/>
  <c i="1" r="AZ57"/>
  <c i="2" l="1" r="J39"/>
  <c i="4" r="BK85"/>
  <c r="J85"/>
  <c r="J59"/>
  <c i="1" r="AN55"/>
  <c r="AU54"/>
  <c r="W30"/>
  <c r="W32"/>
  <c i="3" r="J30"/>
  <c i="1" r="AG56"/>
  <c r="AN56"/>
  <c r="AZ54"/>
  <c r="W29"/>
  <c r="W31"/>
  <c i="3" l="1" r="J39"/>
  <c i="1" r="AV54"/>
  <c r="AK29"/>
  <c i="4" r="J30"/>
  <c i="1" r="AG57"/>
  <c r="AN57"/>
  <c i="4" l="1" r="J39"/>
  <c i="1" r="AG54"/>
  <c r="AT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<sst xmlns="http://schemas.openxmlformats.org/spreadsheetml/2006/main">
  <si>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</si>
  <si>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</si>
  <si>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</si>
  <si>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</si>
  <si>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</si>
  <si>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{2334f553-c8a0-4171-82b6-b9762a37bbdf}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</si>
  <si>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</si>
  <si>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</si>
  <si>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</si>
  <si>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</si>
  <si>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</si>
  <si>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</si>
  <si>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</si>
  <si>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</si>
  <si>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</si>
  <si>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</si>
  <si>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</si>
  <si>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ul. Moravská včetně VO_R1</t>
  </si>
  <si>
    <t>KSO:</t>
  </si>
  <si>
    <t/>
  </si>
  <si>
    <t>CC-CZ:</t>
  </si>
  <si>
    <t>Místo:</t>
  </si>
  <si>
    <t xml:space="preserve"> </t>
  </si>
  <si>
    <t>Datum:</t>
  </si>
  <si>
    <t>29. 1. 2026</t>
  </si>
  <si>
    <t>Zadavatel:</t>
  </si>
  <si>
    <t>IČ:</t>
  </si>
  <si>
    <t>Statutární město Teplice</t>
  </si>
  <si>
    <t>DIČ:</t>
  </si>
  <si>
    <t>Účastník:</t>
  </si>
  <si>
    <t>Vyplň údaj</t>
  </si>
  <si>
    <t>Projektant:</t>
  </si>
  <si>
    <t>PROJEKTY CHLADNÝ s.r.o.</t>
  </si>
  <si>
    <t>True</t>
  </si>
  <si>
    <t>Zpracovatel:</t>
  </si>
  <si>
    <t>Ladislav Marek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</si>
  <si>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</si>
  <si>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</si>
  <si>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</si>
  <si>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</si>
  <si>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</si>
  <si>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</si>
  <si>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</si>
  <si>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</si>
  <si>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</si>
  <si>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</si>
  <si>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</si>
  <si>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</si>
  <si>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</si>
  <si>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</si>
  <si>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</si>
  <si>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</si>
  <si>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</si>
  <si>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</si>
  <si>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</si>
  <si>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</si>
  <si>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</si>
  <si>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</si>
  <si>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</si>
  <si>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</si>
  <si>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</si>
  <si>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</si>
  <si>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</si>
  <si>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</si>
  <si>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</si>
  <si>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</si>
  <si>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</si>
  <si>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</si>
  <si>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</si>
  <si>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</si>
  <si>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</si>
  <si>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</si>
  <si>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</si>
  <si>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</si>
  <si>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</si>
  <si>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</si>
  <si>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</si>
  <si>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</si>
  <si>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Rekonstrukce ulice</t>
  </si>
  <si>
    <t>STA</t>
  </si>
  <si>
    <t>1</t>
  </si>
  <si>
    <t>{f8c2251b-41f6-443c-98ea-ef9b374979ab}</t>
  </si>
  <si>
    <t>2</t>
  </si>
  <si>
    <t>SO-02</t>
  </si>
  <si>
    <t>Veřejné osvětlení</t>
  </si>
  <si>
    <t>{8d41a9e2-5d72-494a-a571-a26a3871d580}</t>
  </si>
  <si>
    <t>VON</t>
  </si>
  <si>
    <t>Vedlejší a ostatní náklady</t>
  </si>
  <si>
    <t>{0ca4ca74-3ab8-4c05-910c-3a6b99f7e135}</t>
  </si>
  <si>
    <t>KRYCÍ LIST SOUPISU PRACÍ</t>
  </si>
  <si>
    <t>Objekt:</t>
  </si>
  <si>
    <t>SO-01 - Rekonstrukce ulice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</si>
  <si>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</si>
  <si>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</si>
  <si>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</si>
  <si>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</si>
  <si>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</si>
  <si>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</si>
  <si>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</si>
  <si>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</si>
  <si>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</si>
  <si>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</si>
  <si>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</si>
  <si>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</si>
  <si>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</si>
  <si>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</si>
  <si>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</si>
  <si>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</si>
  <si>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</si>
  <si>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</si>
  <si>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</si>
  <si>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</si>
  <si>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</si>
  <si>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</si>
  <si>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</si>
  <si>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</si>
  <si>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</si>
  <si>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</si>
  <si>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</si>
  <si>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</si>
  <si>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</si>
  <si>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</si>
  <si>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</si>
  <si>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</si>
  <si>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</si>
  <si>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</si>
  <si>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</si>
  <si>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</si>
  <si>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2026 01</t>
  </si>
  <si>
    <t>4</t>
  </si>
  <si>
    <t>779386982</t>
  </si>
  <si>
    <t>Online PSC</t>
  </si>
  <si>
    <t>https://podminky.urs.cz/item/CS_URS_2026_01/113106123</t>
  </si>
  <si>
    <t>VV</t>
  </si>
  <si>
    <t>Odstranění dlážděného krytu v místě vozovky</t>
  </si>
  <si>
    <t>6,0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</si>
  <si>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</si>
  <si>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</si>
  <si>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584568773</t>
  </si>
  <si>
    <t>https://podminky.urs.cz/item/CS_URS_2026_01/113107222</t>
  </si>
  <si>
    <t>Odstranění stávající vozovky v místě navržených dlážděných proužků</t>
  </si>
  <si>
    <t>600,0</t>
  </si>
  <si>
    <t>3</t>
  </si>
  <si>
    <t>113107224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</si>
  <si>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</si>
  <si>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-1014439913</t>
  </si>
  <si>
    <t>https://podminky.urs.cz/item/CS_URS_2026_01/113107224</t>
  </si>
  <si>
    <t>Odstranění stávající vozovky</t>
  </si>
  <si>
    <t>3183,0</t>
  </si>
  <si>
    <t>113107243</t>
  </si>
  <si>
    <t>Odstranění podkladů nebo krytů strojně plochy jednotlivě přes 200 m2 s přemístěním hmot na skládku na vzdálenost do 20 m nebo s naložením na dopravní prostředek živičných, o tl. vrstvy přes 100 do 150 mm</t>
  </si>
  <si>
    <t>-1287549027</t>
  </si>
  <si>
    <t>https://podminky.urs.cz/item/CS_URS_2026_01/113107243</t>
  </si>
  <si>
    <t>Součet</t>
  </si>
  <si>
    <t>5</t>
  </si>
  <si>
    <t>113107322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</si>
  <si>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</si>
  <si>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-2035677502</t>
  </si>
  <si>
    <t>https://podminky.urs.cz/item/CS_URS_2026_01/113107322</t>
  </si>
  <si>
    <t>Vybourání betonového krytu v místě navržených dlážděných proužků</t>
  </si>
  <si>
    <t>17,0</t>
  </si>
  <si>
    <t xml:space="preserve">Odstranění štěrkového krytu </t>
  </si>
  <si>
    <t>8,0</t>
  </si>
  <si>
    <t>6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</si>
  <si>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</si>
  <si>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</si>
  <si>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-1466144308</t>
  </si>
  <si>
    <t>https://podminky.urs.cz/item/CS_URS_2026_01/113107323</t>
  </si>
  <si>
    <t>Vybourání betonového krytu v místě navržené vozovky</t>
  </si>
  <si>
    <t>3,0</t>
  </si>
  <si>
    <t>7</t>
  </si>
  <si>
    <t>113107332</t>
  </si>
  <si>
    <t>Odstranění podkladů nebo krytů strojně plochy jednotlivě do 50 m2 s přemístěním hmot na skládku na vzdálenost do 3 m nebo s naložením na dopravní prostředek z betonu prostého, o tl. vrstvy přes 150 do 300 mm</t>
  </si>
  <si>
    <t>-1349839562</t>
  </si>
  <si>
    <t>https://podminky.urs.cz/item/CS_URS_2026_01/113107332</t>
  </si>
  <si>
    <t>8</t>
  </si>
  <si>
    <t>113154522</t>
  </si>
  <si>
    <t>Frézování živičného podkladu nebo krytu s naložením hmot na dopravní prostředek plochy do 500 m2 pruhu šířky přes 0,5 m, tloušťky vrstvy 40 mm</t>
  </si>
  <si>
    <t>1251531000</t>
  </si>
  <si>
    <t>https://podminky.urs.cz/item/CS_URS_2026_01/113154522</t>
  </si>
  <si>
    <t>Odstranění asf. krytu vozovky pro budoucí navázání nových vrstev na stáv. asfalt</t>
  </si>
  <si>
    <t>135,0</t>
  </si>
  <si>
    <t>9</t>
  </si>
  <si>
    <t>113154527</t>
  </si>
  <si>
    <t>Frézování živičného podkladu nebo krytu s naložením hmot na dopravní prostředek plochy do 500 m2 pruhu šířky přes 0,5 m, tloušťky vrstvy 90 mm</t>
  </si>
  <si>
    <t>-16087808</t>
  </si>
  <si>
    <t>https://podminky.urs.cz/item/CS_URS_2026_01/113154527</t>
  </si>
  <si>
    <t>10</t>
  </si>
  <si>
    <t>113154532</t>
  </si>
  <si>
    <t>Frézování živičného podkladu nebo krytu s naložením hmot na dopravní prostředek plochy přes 500 do 2 000 m2 pruhu šířky do 1 m, tloušťky vrstvy 40 mm</t>
  </si>
  <si>
    <t>-356436094</t>
  </si>
  <si>
    <t>https://podminky.urs.cz/item/CS_URS_2026_01/113154532</t>
  </si>
  <si>
    <t>11</t>
  </si>
  <si>
    <t>113154552</t>
  </si>
  <si>
    <t>Frézování živičného podkladu nebo krytu s naložením hmot na dopravní prostředek plochy přes 2 000 do 10 000 m2 tloušťky vrstvy 40 mm</t>
  </si>
  <si>
    <t>-664855267</t>
  </si>
  <si>
    <t>https://podminky.urs.cz/item/CS_URS_2026_01/113154552</t>
  </si>
  <si>
    <t>113201112</t>
  </si>
  <si>
    <t>Vytrhání obrub s vybouráním lože, s přemístěním hmot na skládku na vzdálenost do 3 m nebo s naložením na dopravní prostředek silničních ležatých</t>
  </si>
  <si>
    <t>m</t>
  </si>
  <si>
    <t>1553015520</t>
  </si>
  <si>
    <t>https://podminky.urs.cz/item/CS_URS_2026_01/113201112</t>
  </si>
  <si>
    <t>vytrhání kamenný obrub</t>
  </si>
  <si>
    <t>42,0</t>
  </si>
  <si>
    <t>13</t>
  </si>
  <si>
    <t>113202111</t>
  </si>
  <si>
    <t>Vytrhání obrub s vybouráním lože, s přemístěním hmot na skládku na vzdálenost do 3 m nebo s naložením na dopravní prostředek z krajníků nebo obrubníků stojatých</t>
  </si>
  <si>
    <t>-398578072</t>
  </si>
  <si>
    <t>https://podminky.urs.cz/item/CS_URS_2026_01/113202111</t>
  </si>
  <si>
    <t>vytrhání betonových obrub</t>
  </si>
  <si>
    <t>35,0</t>
  </si>
  <si>
    <t>14</t>
  </si>
  <si>
    <t>121151113</t>
  </si>
  <si>
    <t>Sejmutí ornice strojně při souvislé ploše přes 100 do 500 m2, tl. vrstvy do 200 mm</t>
  </si>
  <si>
    <t>403270190</t>
  </si>
  <si>
    <t>https://podminky.urs.cz/item/CS_URS_2026_01/121151113</t>
  </si>
  <si>
    <t>Odstranění zeleně</t>
  </si>
  <si>
    <t>111,0</t>
  </si>
  <si>
    <t>15</t>
  </si>
  <si>
    <t>122211101</t>
  </si>
  <si>
    <t>Odkopávky a prokopávky ručně zapažené i nezapažené v hornině třídy těžitelnosti I skupiny 3</t>
  </si>
  <si>
    <t>m3</t>
  </si>
  <si>
    <t>-28656683</t>
  </si>
  <si>
    <t>https://podminky.urs.cz/item/CS_URS_2026_01/122211101</t>
  </si>
  <si>
    <t>850,0*0,5</t>
  </si>
  <si>
    <t>16</t>
  </si>
  <si>
    <t>122251101</t>
  </si>
  <si>
    <t>Odkopávky a prokopávky nezapažené strojně v hornině třídy těžitelnosti I skupiny 3 do 20 m3</t>
  </si>
  <si>
    <t>1773456623</t>
  </si>
  <si>
    <t>https://podminky.urs.cz/item/CS_URS_2026_01/122251101</t>
  </si>
  <si>
    <t>5,0*0,14</t>
  </si>
  <si>
    <t>17</t>
  </si>
  <si>
    <t>122251106</t>
  </si>
  <si>
    <t>Odkopávky a prokopávky nezapažené strojně v hornině třídy těžitelnosti I skupiny 3 přes 1 000 do 5 000 m3</t>
  </si>
  <si>
    <t>-1258209812</t>
  </si>
  <si>
    <t>https://podminky.urs.cz/item/CS_URS_2026_01/122251106</t>
  </si>
  <si>
    <t>sanace podloží v místě vozovky</t>
  </si>
  <si>
    <t>2329,0*0,5</t>
  </si>
  <si>
    <t>18</t>
  </si>
  <si>
    <t>129001101</t>
  </si>
  <si>
    <t>Příplatek k cenám vykopávek za ztížení vykopávky v blízkosti podzemního vedení nebo výbušnin v horninách jakékoliv třídy</t>
  </si>
  <si>
    <t>672807465</t>
  </si>
  <si>
    <t>https://podminky.urs.cz/item/CS_URS_2026_01/129001101</t>
  </si>
  <si>
    <t>ruční výkop</t>
  </si>
  <si>
    <t>19</t>
  </si>
  <si>
    <t>132354201</t>
  </si>
  <si>
    <t>Hloubení zapažených rýh šířky přes 800 do 2 000 mm strojně s urovnáním dna do předepsaného profilu a spádu v hornině třídy těžitelnosti II skupiny 4 do 20 m3</t>
  </si>
  <si>
    <t>830627143</t>
  </si>
  <si>
    <t>https://podminky.urs.cz/item/CS_URS_2026_01/132354201</t>
  </si>
  <si>
    <t>Rekonstrukce přípojky uliční vpusti</t>
  </si>
  <si>
    <t>1,5*8,0</t>
  </si>
  <si>
    <t>Nové přípojky uliční vpusti</t>
  </si>
  <si>
    <t>1,5*3,0</t>
  </si>
  <si>
    <t>20</t>
  </si>
  <si>
    <t>151101101</t>
  </si>
  <si>
    <t>Zřízení pažení a rozepření stěn rýh pro podzemní vedení příložné pro jakoukoliv mezerovitost, hloubky do 2 m</t>
  </si>
  <si>
    <t>-1388934216</t>
  </si>
  <si>
    <t>https://podminky.urs.cz/item/CS_URS_2026_01/151101101</t>
  </si>
  <si>
    <t>3,0*8,0</t>
  </si>
  <si>
    <t>3,0*3,0</t>
  </si>
  <si>
    <t>151101111</t>
  </si>
  <si>
    <t>Odstranění pažení a rozepření stěn rýh pro podzemní vedení s uložením materiálu na vzdálenost do 3 m od kraje výkopu příložné, hloubky do 2 m</t>
  </si>
  <si>
    <t>-785782493</t>
  </si>
  <si>
    <t>https://podminky.urs.cz/item/CS_URS_2026_01/151101111</t>
  </si>
  <si>
    <t>22</t>
  </si>
  <si>
    <t>162751114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</si>
  <si>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</si>
  <si>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-1614619618</t>
  </si>
  <si>
    <t>https://podminky.urs.cz/item/CS_URS_2026_01/162751114</t>
  </si>
  <si>
    <t>1590,2+16,5-9,9</t>
  </si>
  <si>
    <t>23</t>
  </si>
  <si>
    <t>171201231</t>
  </si>
  <si>
    <t>Poplatek za předání zeminy a kamení recyklačnímu zařízení zatříděné do Katalogu odpadů pod kódem 17 05 04</t>
  </si>
  <si>
    <t>t</t>
  </si>
  <si>
    <t>1933274684</t>
  </si>
  <si>
    <t>https://podminky.urs.cz/item/CS_URS_2026_01/171201231</t>
  </si>
  <si>
    <t>1596,8*1,8 'Přepočtené koeficientem množství</t>
  </si>
  <si>
    <t>24</t>
  </si>
  <si>
    <t>174151101</t>
  </si>
  <si>
    <t>Zásyp sypaninou z jakékoliv horniny strojně s uložením výkopku ve vrstvách se zhutněním jam, šachet, rýh nebo kolem objektů v těchto vykopávkách</t>
  </si>
  <si>
    <t>-1631502063</t>
  </si>
  <si>
    <t>https://podminky.urs.cz/item/CS_URS_2026_01/174151101</t>
  </si>
  <si>
    <t>16,5-5,5-1,1</t>
  </si>
  <si>
    <t>25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</si>
  <si>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</si>
  <si>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</si>
  <si>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-34464994</t>
  </si>
  <si>
    <t>https://podminky.urs.cz/item/CS_URS_2026_01/175151101</t>
  </si>
  <si>
    <t>1,0*8,0*0,5</t>
  </si>
  <si>
    <t>1,0*3,0*0,5</t>
  </si>
  <si>
    <t>26</t>
  </si>
  <si>
    <t>M</t>
  </si>
  <si>
    <t>58337331</t>
  </si>
  <si>
    <t>štěrkopísek frakce 0/22</t>
  </si>
  <si>
    <t>-2033610366</t>
  </si>
  <si>
    <t>5,5*1,8 'Přepočtené koeficientem množství</t>
  </si>
  <si>
    <t>27</t>
  </si>
  <si>
    <t>181351003</t>
  </si>
  <si>
    <t>Rozprostření a urovnání ornice v rovině nebo ve svahu sklonu do 1:5 strojně při souvislé ploše do 100 m2, tl. vrstvy do 200 mm</t>
  </si>
  <si>
    <t>2032190158</t>
  </si>
  <si>
    <t>https://podminky.urs.cz/item/CS_URS_2026_01/181351003</t>
  </si>
  <si>
    <t>28</t>
  </si>
  <si>
    <t>181411131</t>
  </si>
  <si>
    <t>Založení trávníku na půdě předem připravené plochy do 1000 m2 výsevem včetně utažení parkového v rovině nebo na svahu do 1:5</t>
  </si>
  <si>
    <t>-1590451761</t>
  </si>
  <si>
    <t>https://podminky.urs.cz/item/CS_URS_2026_01/181411131</t>
  </si>
  <si>
    <t>29</t>
  </si>
  <si>
    <t>00572410</t>
  </si>
  <si>
    <t>osivo směs travní parková</t>
  </si>
  <si>
    <t>kg</t>
  </si>
  <si>
    <t>368377442</t>
  </si>
  <si>
    <t>90*0,02 'Přepočtené koeficientem množství</t>
  </si>
  <si>
    <t>30</t>
  </si>
  <si>
    <t>181951112</t>
  </si>
  <si>
    <t>Úprava pláně vyrovnáním výškových rozdílů strojně v hornině třídy těžitelnosti I, skupiny 1 až 3 se zhutněním</t>
  </si>
  <si>
    <t>11504710</t>
  </si>
  <si>
    <t>https://podminky.urs.cz/item/CS_URS_2026_01/181951112</t>
  </si>
  <si>
    <t>Zakládání</t>
  </si>
  <si>
    <t>31</t>
  </si>
  <si>
    <t>274313711</t>
  </si>
  <si>
    <t>Základy z betonu prostého pasy betonu kamenem neprokládaného tř. C 20/25</t>
  </si>
  <si>
    <t>-795055757</t>
  </si>
  <si>
    <t>https://podminky.urs.cz/item/CS_URS_2026_01/274313711</t>
  </si>
  <si>
    <t>Dozděná spára mezi kamennou dlažbou a podezdívkou plotů</t>
  </si>
  <si>
    <t>51,0*0,2</t>
  </si>
  <si>
    <t>32</t>
  </si>
  <si>
    <t>279232513R</t>
  </si>
  <si>
    <t>Oprava stávající podezdívky plotů</t>
  </si>
  <si>
    <t>556493053</t>
  </si>
  <si>
    <t>Vodorovné konstrukce</t>
  </si>
  <si>
    <t>33</t>
  </si>
  <si>
    <t>451573111</t>
  </si>
  <si>
    <t>Lože pod potrubí, stoky a drobné objekty v otevřeném výkopu z písku a štěrkopísku do 63 mm</t>
  </si>
  <si>
    <t>529890730</t>
  </si>
  <si>
    <t>https://podminky.urs.cz/item/CS_URS_2026_01/451573111</t>
  </si>
  <si>
    <t>1,0*8,0*0,1</t>
  </si>
  <si>
    <t>1,0*3,0*0,1</t>
  </si>
  <si>
    <t>Komunikace pozemní</t>
  </si>
  <si>
    <t>34</t>
  </si>
  <si>
    <t>564851111</t>
  </si>
  <si>
    <t>Podklad ze štěrkodrti ŠD s rozprostřením a zhutněním plochy přes 100 m2, po zhutnění tl. 150 mm</t>
  </si>
  <si>
    <t>-1760222723</t>
  </si>
  <si>
    <t>https://podminky.urs.cz/item/CS_URS_2026_01/564851111</t>
  </si>
  <si>
    <t>Asfaltová vozovka - plná konstrukce</t>
  </si>
  <si>
    <t>3179,0</t>
  </si>
  <si>
    <t>35</t>
  </si>
  <si>
    <t>564861011</t>
  </si>
  <si>
    <t>Podklad ze štěrkodrti ŠD s rozprostřením a zhutněním plochy jednotlivě do 100 m2, po zhutnění tl. 200 mm</t>
  </si>
  <si>
    <t>614698441</t>
  </si>
  <si>
    <t>https://podminky.urs.cz/item/CS_URS_2026_01/564861011</t>
  </si>
  <si>
    <t>štěrkový kryt</t>
  </si>
  <si>
    <t>4,0</t>
  </si>
  <si>
    <t>36</t>
  </si>
  <si>
    <t>564861111</t>
  </si>
  <si>
    <t>Podklad ze štěrkodrti ŠD s rozprostřením a zhutněním plochy přes 100 m2, po zhutnění tl. 200 mm</t>
  </si>
  <si>
    <t>874146038</t>
  </si>
  <si>
    <t>https://podminky.urs.cz/item/CS_URS_2026_01/564861111</t>
  </si>
  <si>
    <t xml:space="preserve">Dlážděný proužek </t>
  </si>
  <si>
    <t>574,0</t>
  </si>
  <si>
    <t>37</t>
  </si>
  <si>
    <t>564871111</t>
  </si>
  <si>
    <t>Podklad ze štěrkodrti ŠD s rozprostřením a zhutněním plochy přes 100 m2, po zhutnění tl. 250 mm</t>
  </si>
  <si>
    <t>-237210968</t>
  </si>
  <si>
    <t>https://podminky.urs.cz/item/CS_URS_2026_01/564871111</t>
  </si>
  <si>
    <t>Sanace podloží v místě vozovky - tl. 500mm</t>
  </si>
  <si>
    <t>3179,0*2</t>
  </si>
  <si>
    <t>38</t>
  </si>
  <si>
    <t>565165102</t>
  </si>
  <si>
    <t>Asfaltový beton vrstva podkladní ACP 16 z nemodifikovaného asfaltu s rozprostřením a zhutněním ACP 16 S v pruhu šířky do 1,5 m, po zhutnění tl. 90 mm</t>
  </si>
  <si>
    <t>221880296</t>
  </si>
  <si>
    <t>https://podminky.urs.cz/item/CS_URS_2026_01/565165102</t>
  </si>
  <si>
    <t>Asfaltová vozovka - napojení na stávající vozovku</t>
  </si>
  <si>
    <t>39</t>
  </si>
  <si>
    <t>565165122</t>
  </si>
  <si>
    <t>Asfaltový beton vrstva podkladní ACP 16 z nemodifikovaného asfaltu s rozprostřením a zhutněním ACP 16 S v pruhu šířky přes 3 m, po zhutnění tl. 90 mm</t>
  </si>
  <si>
    <t>-1413936788</t>
  </si>
  <si>
    <t>https://podminky.urs.cz/item/CS_URS_2026_01/565165122</t>
  </si>
  <si>
    <t>40</t>
  </si>
  <si>
    <t>573191111</t>
  </si>
  <si>
    <t>Postřik infiltrační kationaktivní emulzí v množství 1,00 kg/m2</t>
  </si>
  <si>
    <t>-1616800023</t>
  </si>
  <si>
    <t>https://podminky.urs.cz/item/CS_URS_2026_01/573191111</t>
  </si>
  <si>
    <t>41</t>
  </si>
  <si>
    <t>573231111</t>
  </si>
  <si>
    <t>Postřik spojovací PS bez posypu kamenivem ze silniční emulze, v množství 0,70 kg/m2</t>
  </si>
  <si>
    <t>1341047879</t>
  </si>
  <si>
    <t>https://podminky.urs.cz/item/CS_URS_2026_01/573231111</t>
  </si>
  <si>
    <t>42</t>
  </si>
  <si>
    <t>577134031</t>
  </si>
  <si>
    <t>Asfaltový beton vrstva obrusná ACO 11 z modifikovaného asfaltu s rozprostřením a se zhutněním ACO 11+ v pruhu šířky do 1,5 m, po zhutnění tl. 40 mm</t>
  </si>
  <si>
    <t>-1540538012</t>
  </si>
  <si>
    <t>https://podminky.urs.cz/item/CS_URS_2026_01/577134031</t>
  </si>
  <si>
    <t>43</t>
  </si>
  <si>
    <t>577134121</t>
  </si>
  <si>
    <t>Asfaltový beton vrstva obrusná ACO 11 z nemodifikovaného asfaltu s rozprostřením a se zhutněním ACO 11+ v pruhu šířky přes 3 m, po zhutnění tl. 40 mm</t>
  </si>
  <si>
    <t>-808424098</t>
  </si>
  <si>
    <t>https://podminky.urs.cz/item/CS_URS_2026_01/577134121</t>
  </si>
  <si>
    <t>44</t>
  </si>
  <si>
    <t>591241111</t>
  </si>
  <si>
    <t>Kladení dlažby z kostek s provedením lože do tl. 50 mm, s vyplněním spár, s dvojím beraněním a se smetením přebytečného materiálu na krajnici drobných z kamene, do lože z cementové malty</t>
  </si>
  <si>
    <t>-46905138</t>
  </si>
  <si>
    <t>https://podminky.urs.cz/item/CS_URS_2026_01/591241111</t>
  </si>
  <si>
    <t>P</t>
  </si>
  <si>
    <t>Poznámka k položce:_x000d_
bez nákupu</t>
  </si>
  <si>
    <t>Trubní vedení</t>
  </si>
  <si>
    <t>45</t>
  </si>
  <si>
    <t>871353122</t>
  </si>
  <si>
    <t>Montáž kanalizačního potrubí z tvrdého PVC-U hladkého plnostěnného tuhost SN 10 DN 200</t>
  </si>
  <si>
    <t>2098233125</t>
  </si>
  <si>
    <t>https://podminky.urs.cz/item/CS_URS_2026_01/871353122</t>
  </si>
  <si>
    <t>46</t>
  </si>
  <si>
    <t>28611176</t>
  </si>
  <si>
    <t>trubka kanalizační PVC-U plnostěnná jednovrstvá DN 200x1000mm SN10</t>
  </si>
  <si>
    <t>-1605387946</t>
  </si>
  <si>
    <t>11*1,03 'Přepočtené koeficientem množství</t>
  </si>
  <si>
    <t>47</t>
  </si>
  <si>
    <t>871365811</t>
  </si>
  <si>
    <t>Bourání stávajícího potrubí z PVC nebo polypropylenu PP v otevřeném výkopu DN přes 150 do 250</t>
  </si>
  <si>
    <t>503680125</t>
  </si>
  <si>
    <t>https://podminky.urs.cz/item/CS_URS_2026_01/871365811</t>
  </si>
  <si>
    <t>48</t>
  </si>
  <si>
    <t>879221111R</t>
  </si>
  <si>
    <t>Montáž napojení kanalizační přípojky v otevřeném výkopu</t>
  </si>
  <si>
    <t>kpl</t>
  </si>
  <si>
    <t>885151524</t>
  </si>
  <si>
    <t>49</t>
  </si>
  <si>
    <t>89594118R</t>
  </si>
  <si>
    <t>Demontáž vpusti uliční z betonových dílců</t>
  </si>
  <si>
    <t>kus</t>
  </si>
  <si>
    <t>1587597027</t>
  </si>
  <si>
    <t>50</t>
  </si>
  <si>
    <t>895941302</t>
  </si>
  <si>
    <t>Osazení vpusti uliční z betonových dílců DN 450 dno s kalištěm</t>
  </si>
  <si>
    <t>-29473472</t>
  </si>
  <si>
    <t>https://podminky.urs.cz/item/CS_URS_2026_01/895941302</t>
  </si>
  <si>
    <t>51</t>
  </si>
  <si>
    <t>59223332</t>
  </si>
  <si>
    <t>vpusť uliční DN 450 kaliště 450/300x50mm</t>
  </si>
  <si>
    <t>61978997</t>
  </si>
  <si>
    <t>52</t>
  </si>
  <si>
    <t>895941314</t>
  </si>
  <si>
    <t>Osazení vpusti uliční z betonových dílců DN 450 skruž horní 570 mm</t>
  </si>
  <si>
    <t>902731465</t>
  </si>
  <si>
    <t>https://podminky.urs.cz/item/CS_URS_2026_01/895941314</t>
  </si>
  <si>
    <t>53</t>
  </si>
  <si>
    <t>59223322</t>
  </si>
  <si>
    <t>vpusť uliční DN 450 skruž horní betonová 450/570x50mm</t>
  </si>
  <si>
    <t>-69889713</t>
  </si>
  <si>
    <t>54</t>
  </si>
  <si>
    <t>895941332</t>
  </si>
  <si>
    <t>Osazení vpusti uliční z betonových dílců DN 450 skruž průběžná se zápachovou uzávěrkou</t>
  </si>
  <si>
    <t>607664353</t>
  </si>
  <si>
    <t>https://podminky.urs.cz/item/CS_URS_2026_01/895941332</t>
  </si>
  <si>
    <t>55</t>
  </si>
  <si>
    <t>59223331</t>
  </si>
  <si>
    <t>vpusť uliční DN 450 skruž průběžná 450/570x50mm betonová se zápachovou uzávěrkou 200mm PVC</t>
  </si>
  <si>
    <t>1660938993</t>
  </si>
  <si>
    <t>56</t>
  </si>
  <si>
    <t>899132111</t>
  </si>
  <si>
    <t>Výměna (výšková úprava) poklopu kanalizačního s rámem samonivelačním s ošetřením podkladních vrstev hloubky do 25 cm</t>
  </si>
  <si>
    <t>-1390347497</t>
  </si>
  <si>
    <t>https://podminky.urs.cz/item/CS_URS_2026_01/899132111</t>
  </si>
  <si>
    <t>57</t>
  </si>
  <si>
    <t>899204112</t>
  </si>
  <si>
    <t>Osazení mříží litinových včetně rámů a košů na bahno pro třídu zatížení D400, E600</t>
  </si>
  <si>
    <t>1414402776</t>
  </si>
  <si>
    <t>https://podminky.urs.cz/item/CS_URS_2026_01/899204112</t>
  </si>
  <si>
    <t>58</t>
  </si>
  <si>
    <t>59224481</t>
  </si>
  <si>
    <t>mříž vtoková s rámem pro uliční vpusť 500x500, zatížení 40 tun</t>
  </si>
  <si>
    <t>-2080544425</t>
  </si>
  <si>
    <t>59</t>
  </si>
  <si>
    <t>59223875</t>
  </si>
  <si>
    <t>koš nízký pro uliční vpusti žárově Pz plech pro rám 500/500mm</t>
  </si>
  <si>
    <t>600982859</t>
  </si>
  <si>
    <t>Ostatní konstrukce a práce, bourání</t>
  </si>
  <si>
    <t>60</t>
  </si>
  <si>
    <t>914111111</t>
  </si>
  <si>
    <t>Montáž svislé dopravní značky základní velikosti do 1 m2 objímkami na sloupky nebo konzoly</t>
  </si>
  <si>
    <t>-1753335176</t>
  </si>
  <si>
    <t>https://podminky.urs.cz/item/CS_URS_2026_01/914111111</t>
  </si>
  <si>
    <t>Opětovná montáž stávajících značek na nový stožár VO</t>
  </si>
  <si>
    <t>61</t>
  </si>
  <si>
    <t>915211116</t>
  </si>
  <si>
    <t>Vodorovné dopravní značení stříkaným plastem dělící čára šířky 125 mm souvislá žlutá retroreflexní</t>
  </si>
  <si>
    <t>165502093</t>
  </si>
  <si>
    <t>https://podminky.urs.cz/item/CS_URS_2026_01/915211116</t>
  </si>
  <si>
    <t>V12c</t>
  </si>
  <si>
    <t>62</t>
  </si>
  <si>
    <t>915611111</t>
  </si>
  <si>
    <t>Předznačení pro vodorovné značení stříkané barvou nebo prováděné z nátěrových hmot liniové dělicí čáry, vodicí proužky</t>
  </si>
  <si>
    <t>1365021738</t>
  </si>
  <si>
    <t>https://podminky.urs.cz/item/CS_URS_2026_01/915611111</t>
  </si>
  <si>
    <t>63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</si>
  <si>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</si>
  <si>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</si>
  <si>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-494200865</t>
  </si>
  <si>
    <t>https://podminky.urs.cz/item/CS_URS_2026_01/916131213</t>
  </si>
  <si>
    <t>41,0+1,0+11,0</t>
  </si>
  <si>
    <t>64</t>
  </si>
  <si>
    <t>59217031</t>
  </si>
  <si>
    <t>obrubník silniční betonový 1000x150x250mm</t>
  </si>
  <si>
    <t>611667443</t>
  </si>
  <si>
    <t>41*1,02 'Přepočtené koeficientem množství</t>
  </si>
  <si>
    <t>65</t>
  </si>
  <si>
    <t>59217032</t>
  </si>
  <si>
    <t>obrubník silniční betonový nájezdový 1000x150x150mm</t>
  </si>
  <si>
    <t>-906072608</t>
  </si>
  <si>
    <t>11*1,02 'Přepočtené koeficientem množství</t>
  </si>
  <si>
    <t>66</t>
  </si>
  <si>
    <t>59217076</t>
  </si>
  <si>
    <t>obrubník silniční betonový přechodový 1000x150x250mm</t>
  </si>
  <si>
    <t>1268283610</t>
  </si>
  <si>
    <t>1,0</t>
  </si>
  <si>
    <t>1*1,02 'Přepočtené koeficientem množství</t>
  </si>
  <si>
    <t>67</t>
  </si>
  <si>
    <t>919726123</t>
  </si>
  <si>
    <t>Geotextilie netkaná pro ochranu, separaci nebo filtraci měrná hmotnost přes 300 do 500 g/m2</t>
  </si>
  <si>
    <t>-1700486514</t>
  </si>
  <si>
    <t>https://podminky.urs.cz/item/CS_URS_2026_01/919726123</t>
  </si>
  <si>
    <t>3497,0</t>
  </si>
  <si>
    <t>68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</si>
  <si>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</si>
  <si>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</si>
  <si>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-2072764045</t>
  </si>
  <si>
    <t>https://podminky.urs.cz/item/CS_URS_2026_01/919732211</t>
  </si>
  <si>
    <t>69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</si>
  <si>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</si>
  <si>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</si>
  <si>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1755431116</t>
  </si>
  <si>
    <t>https://podminky.urs.cz/item/CS_URS_2026_01/919732221</t>
  </si>
  <si>
    <t>podél obrub</t>
  </si>
  <si>
    <t>1157,0</t>
  </si>
  <si>
    <t>70</t>
  </si>
  <si>
    <t>919735112</t>
  </si>
  <si>
    <t>Řezání stávajícího živičného krytu nebo podkladu hloubky přes 50 do 100 mm</t>
  </si>
  <si>
    <t>1666840434</t>
  </si>
  <si>
    <t>https://podminky.urs.cz/item/CS_URS_2026_01/919735112</t>
  </si>
  <si>
    <t>během demoličních prací</t>
  </si>
  <si>
    <t>31,0</t>
  </si>
  <si>
    <t>71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</si>
  <si>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</si>
  <si>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</si>
  <si>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-1764300762</t>
  </si>
  <si>
    <t>https://podminky.urs.cz/item/CS_URS_2026_01/966006211</t>
  </si>
  <si>
    <t>Demontáž stávajících svislých dopravních značek ze stožáru VO</t>
  </si>
  <si>
    <t>997</t>
  </si>
  <si>
    <t>Přesun sutě</t>
  </si>
  <si>
    <t>72</t>
  </si>
  <si>
    <t>997013813</t>
  </si>
  <si>
    <t>Poplatek za uložení stavebního odpadu na skládce (skládkovné) z plastických hmot zatříděného do Katalogu odpadů pod kódem 17 02 03</t>
  </si>
  <si>
    <t>-1169789893</t>
  </si>
  <si>
    <t>https://podminky.urs.cz/item/CS_URS_2026_01/997013813</t>
  </si>
  <si>
    <t>73</t>
  </si>
  <si>
    <t>997221561</t>
  </si>
  <si>
    <t>Vodorovná doprava suti bez naložení, ale se složením a s hrubým urovnáním z kusových materiálů, na vzdálenost do 1 km</t>
  </si>
  <si>
    <t>1864505124</t>
  </si>
  <si>
    <t>https://podminky.urs.cz/item/CS_URS_2026_01/997221561</t>
  </si>
  <si>
    <t>74</t>
  </si>
  <si>
    <t>997221569</t>
  </si>
  <si>
    <t>Vodorovná doprava suti bez naložení, ale se složením a s hrubým urovnáním z kusových materiálů, na vzdálenost Příplatek k ceně za každý další započatý 1 km přes 1 km</t>
  </si>
  <si>
    <t>-155548198</t>
  </si>
  <si>
    <t>https://podminky.urs.cz/item/CS_URS_2026_01/997221569</t>
  </si>
  <si>
    <t>3689,022*6 'Přepočtené koeficientem množství</t>
  </si>
  <si>
    <t>75</t>
  </si>
  <si>
    <t>997221861</t>
  </si>
  <si>
    <t>Poplatek za předání stavebního odpadu recyklačnímu zařízení z prostého betonu zatříděného do Katalogu odpadů pod kódem 17 01 01</t>
  </si>
  <si>
    <t>-967476103</t>
  </si>
  <si>
    <t>https://podminky.urs.cz/item/CS_URS_2026_01/997221861</t>
  </si>
  <si>
    <t>76</t>
  </si>
  <si>
    <t>997221873</t>
  </si>
  <si>
    <t>Poplatek za předání stavebního odpadu recyklačnímu zařízení zeminy a kamení zatříděného do Katalogu odpadů pod kódem 17 05 04</t>
  </si>
  <si>
    <t>740712108</t>
  </si>
  <si>
    <t>https://podminky.urs.cz/item/CS_URS_2026_01/997221873</t>
  </si>
  <si>
    <t>77</t>
  </si>
  <si>
    <t>997221875</t>
  </si>
  <si>
    <t>Poplatek za předání stavebního odpadu recyklačnímu zařízení asfaltového bez obsahu dehtu zatříděného do Katalogu odpadů pod kódem 17 03 02</t>
  </si>
  <si>
    <t>-1606157103</t>
  </si>
  <si>
    <t>https://podminky.urs.cz/item/CS_URS_2026_01/997221875</t>
  </si>
  <si>
    <t>998</t>
  </si>
  <si>
    <t>Přesun hmot</t>
  </si>
  <si>
    <t>78</t>
  </si>
  <si>
    <t>998225111</t>
  </si>
  <si>
    <t>Přesun hmot pro komunikace s krytem z kameniva, monolitickým betonovým nebo živičným dopravní vzdálenost do 200 m jakékoliv délky objektu</t>
  </si>
  <si>
    <t>-1054695502</t>
  </si>
  <si>
    <t>https://podminky.urs.cz/item/CS_URS_2026_01/998225111</t>
  </si>
  <si>
    <t>Práce a dodávky M</t>
  </si>
  <si>
    <t>46-M</t>
  </si>
  <si>
    <t>Zemní práce při extr.mont.pracích</t>
  </si>
  <si>
    <t>79</t>
  </si>
  <si>
    <t>460171862</t>
  </si>
  <si>
    <t>Hloubení kabelových rýh strojně včetně urovnání dna s přemístěním výkopku do vzdálenosti 3 m od okraje jámy nebo s naložením na dopravní prostředek šířky 100 cm hloubky 100 cm v hornině třídy těžitelnosti I skupiny 3</t>
  </si>
  <si>
    <t>796280555</t>
  </si>
  <si>
    <t>https://podminky.urs.cz/item/CS_URS_2026_01/460171862</t>
  </si>
  <si>
    <t>Umístění rezervní chráničky</t>
  </si>
  <si>
    <t>532,0*1,0</t>
  </si>
  <si>
    <t>80</t>
  </si>
  <si>
    <t>460281111</t>
  </si>
  <si>
    <t>Pažení výkopů příložné plné rýh kabelových, hloubky do 2 m</t>
  </si>
  <si>
    <t>-1500112507</t>
  </si>
  <si>
    <t>https://podminky.urs.cz/item/CS_URS_2026_01/460281111</t>
  </si>
  <si>
    <t>532,0*2,0</t>
  </si>
  <si>
    <t>81</t>
  </si>
  <si>
    <t>460281121</t>
  </si>
  <si>
    <t>Pažení výkopů odstranění pažení příložného plného rýh kabelových, hloubky do 2 m</t>
  </si>
  <si>
    <t>-1390846334</t>
  </si>
  <si>
    <t>https://podminky.urs.cz/item/CS_URS_2026_01/460281121</t>
  </si>
  <si>
    <t>82</t>
  </si>
  <si>
    <t>460341113</t>
  </si>
  <si>
    <t>Vodorovné přemístění (odvoz) horniny dopravními prostředky včetně složení, bez naložení a rozprostření jakékoliv třídy, na vzdálenost přes 500 do 1000 m</t>
  </si>
  <si>
    <t>-1275608142</t>
  </si>
  <si>
    <t>https://podminky.urs.cz/item/CS_URS_2026_01/460341113</t>
  </si>
  <si>
    <t>532,0*0,4</t>
  </si>
  <si>
    <t>83</t>
  </si>
  <si>
    <t>460341121</t>
  </si>
  <si>
    <t>Vodorovné přemístění (odvoz) horniny dopravními prostředky včetně složení, bez naložení a rozprostření jakékoliv třídy, na vzdálenost Příplatek k ceně -1113 za každých dalších i započatých 1000 m</t>
  </si>
  <si>
    <t>-849931548</t>
  </si>
  <si>
    <t>https://podminky.urs.cz/item/CS_URS_2026_01/460341121</t>
  </si>
  <si>
    <t>532,0*0,4*6</t>
  </si>
  <si>
    <t>84</t>
  </si>
  <si>
    <t>460361121</t>
  </si>
  <si>
    <t>195784952</t>
  </si>
  <si>
    <t>https://podminky.urs.cz/item/CS_URS_2026_01/460361121</t>
  </si>
  <si>
    <t>212,8*1,8 'Přepočtené koeficientem množství</t>
  </si>
  <si>
    <t>85</t>
  </si>
  <si>
    <t>460451882</t>
  </si>
  <si>
    <t>Zásyp kabelových rýh strojně s přemístěním sypaniny ze vzdálenosti do 10 m, s uložením výkopku ve vrstvách včetně zhutnění a urovnání povrchu šířky 100 cm hloubky 100 cm z horniny třídy těžitelnosti I skupiny 3</t>
  </si>
  <si>
    <t>1829268975</t>
  </si>
  <si>
    <t>https://podminky.urs.cz/item/CS_URS_2026_01/460451882</t>
  </si>
  <si>
    <t>532,0</t>
  </si>
  <si>
    <t>86</t>
  </si>
  <si>
    <t>583373020</t>
  </si>
  <si>
    <t>štěrkopísek frakce 0/16</t>
  </si>
  <si>
    <t>256</t>
  </si>
  <si>
    <t>165666741</t>
  </si>
  <si>
    <t>532,0*0,4*1,68 "Přepočtené koeficientem množství</t>
  </si>
  <si>
    <t>87</t>
  </si>
  <si>
    <t>460791114</t>
  </si>
  <si>
    <t>Montáž trubek ochranných uložených volně do rýhy plastových tuhých, vnitřního průměru přes 90 do 110 mm</t>
  </si>
  <si>
    <t>1821211681</t>
  </si>
  <si>
    <t>https://podminky.urs.cz/item/CS_URS_2026_01/460791114</t>
  </si>
  <si>
    <t>88</t>
  </si>
  <si>
    <t>34571098</t>
  </si>
  <si>
    <t>trubka elektroinstalační dělená (chránička) D 100/110mm, HDPE</t>
  </si>
  <si>
    <t>128</t>
  </si>
  <si>
    <t>1884588705</t>
  </si>
  <si>
    <t>532*1,05 'Přepočtené koeficientem množství</t>
  </si>
  <si>
    <t>SO-02 - Veřejné osvětlení</t>
  </si>
  <si>
    <t>Richard Hubený</t>
  </si>
  <si>
    <t>741 - Elektroinstalace - silnoproud</t>
  </si>
  <si>
    <t>46-M - Zemní práce při extr.mont.pracích</t>
  </si>
  <si>
    <t>741</t>
  </si>
  <si>
    <t>Elektroinstalace - silnoproud</t>
  </si>
  <si>
    <t>218202016</t>
  </si>
  <si>
    <t>Demontáž svítidel výbojkových s odpojením vodičů průmyslových nebo venkovních ze sloupku parkového</t>
  </si>
  <si>
    <t>https://podminky.urs.cz/item/CS_URS_2026_01/218202016</t>
  </si>
  <si>
    <t>218204201</t>
  </si>
  <si>
    <t>Demontáž elektrovýzbroje stožárů osvětlení 1 okruh</t>
  </si>
  <si>
    <t>https://podminky.urs.cz/item/CS_URS_2026_01/218204201</t>
  </si>
  <si>
    <t>218220300</t>
  </si>
  <si>
    <t>Demontáž hromosvodného vedení svorek s 1 šroubem</t>
  </si>
  <si>
    <t>https://podminky.urs.cz/item/CS_URS_2026_01/218220300</t>
  </si>
  <si>
    <t>218100003</t>
  </si>
  <si>
    <t>Odpojení vodičů izolovaných z rozváděče nebo přístroje průřezu žíly do 16 mm2</t>
  </si>
  <si>
    <t>https://podminky.urs.cz/item/CS_URS_2026_01/218100003</t>
  </si>
  <si>
    <t>218100001</t>
  </si>
  <si>
    <t>Odpojení vodičů izolovaných z rozváděče nebo přístroje průřezu žíly do 2,5 mm2</t>
  </si>
  <si>
    <t>https://podminky.urs.cz/item/CS_URS_2026_01/218100001</t>
  </si>
  <si>
    <t>218204011</t>
  </si>
  <si>
    <t>Demontáž stožárů osvětlení ocelových samostatně stojících, délky do 12 m</t>
  </si>
  <si>
    <t>https://podminky.urs.cz/item/CS_URS_2026_01/218204011</t>
  </si>
  <si>
    <t>945421110</t>
  </si>
  <si>
    <t>Hydraulická zvedací plošina včetně obsluhy instalovaná na automobilovém podvozku, výšky zdvihu do 18 m</t>
  </si>
  <si>
    <t>hod</t>
  </si>
  <si>
    <t>https://podminky.urs.cz/item/CS_URS_2026_01/945421110</t>
  </si>
  <si>
    <t>210204011</t>
  </si>
  <si>
    <t>Montáž stožárů osvětlení samostatně stojících ocelových, délky do 12 m</t>
  </si>
  <si>
    <t>https://podminky.urs.cz/item/CS_URS_2026_01/210204011</t>
  </si>
  <si>
    <t>31674067</t>
  </si>
  <si>
    <t>stožár osvětlovací sadový Pz 133/89/60 v 6,0m</t>
  </si>
  <si>
    <t>31674124</t>
  </si>
  <si>
    <t>manžeta plastová ochranná na stožár d=133mm</t>
  </si>
  <si>
    <t>210204201</t>
  </si>
  <si>
    <t>Montáž elektrovýzbroje stožárů osvětlení 1 okruh</t>
  </si>
  <si>
    <t>https://podminky.urs.cz/item/CS_URS_2026_01/210204201</t>
  </si>
  <si>
    <t>31674131</t>
  </si>
  <si>
    <t>výzbroj stožárová SV 6.16.4</t>
  </si>
  <si>
    <t>210203901</t>
  </si>
  <si>
    <t>Montáž svítidel LED se zapojením vodičů průmyslových nebo venkovních na výložník nebo dřík</t>
  </si>
  <si>
    <t>https://podminky.urs.cz/item/CS_URS_2026_01/210203901</t>
  </si>
  <si>
    <t>M013</t>
  </si>
  <si>
    <t>Svítidlo SITECO Streetlight SL 21 micro ST0.8a 5XE5C63A08CB včetně příruby</t>
  </si>
  <si>
    <t>ks</t>
  </si>
  <si>
    <t>210100252</t>
  </si>
  <si>
    <t>Ukončení kabelů smršťovací koncovkou nebo páskou se zapojením bez letování počtu a průřezu žil 4 x 25 mm2</t>
  </si>
  <si>
    <t>https://podminky.urs.cz/item/CS_URS_2026_01/210100252</t>
  </si>
  <si>
    <t>KSCZ4X 6-25</t>
  </si>
  <si>
    <t>Koncovka KSCZ4X 6-25</t>
  </si>
  <si>
    <t>K005</t>
  </si>
  <si>
    <t>Úprava napájecího místa</t>
  </si>
  <si>
    <t>741410041</t>
  </si>
  <si>
    <t>Montáž uzemňovacího vedení s upevněním, propojením a připojením pomocí svorek v zemi s izolací spojů drátu nebo lana Ø do 10 mm v městské zástavbě</t>
  </si>
  <si>
    <t>https://podminky.urs.cz/item/CS_URS_2026_01/741410041</t>
  </si>
  <si>
    <t>35441073</t>
  </si>
  <si>
    <t>drát D 10mm FeZn</t>
  </si>
  <si>
    <t>210220301</t>
  </si>
  <si>
    <t>Montáž hromosvodného vedení svorek se 2 šrouby</t>
  </si>
  <si>
    <t>https://podminky.urs.cz/item/CS_URS_2026_01/210220301</t>
  </si>
  <si>
    <t>35441996</t>
  </si>
  <si>
    <t>svorka odbočovací a spojovací pro spojování kruhových a páskových vodičů, FeZn</t>
  </si>
  <si>
    <t>35441895</t>
  </si>
  <si>
    <t>svorka připojovací k připojení kovových částí</t>
  </si>
  <si>
    <t>741122142</t>
  </si>
  <si>
    <t>Montáž kabelů měděných bez ukončení uložených v trubkách zatažených plných kulatých nebo bezhalogenových (např. CYKY, CYKFY) počtu a průřezu žil 5x1,5 až 2,5 mm2</t>
  </si>
  <si>
    <t>https://podminky.urs.cz/item/CS_URS_2026_01/741122142</t>
  </si>
  <si>
    <t>34111090</t>
  </si>
  <si>
    <t>kabel instalační jádro Cu plné izolace PVC plášť PVC 450/750V (CYKY) 5x1,5mm2</t>
  </si>
  <si>
    <t>210100096</t>
  </si>
  <si>
    <t>Ukončení vodičů izolovaných s označením a zapojením na svorkovnici s otevřením a uzavřením krytu průřezu žíly do 2,5 mm2</t>
  </si>
  <si>
    <t>https://podminky.urs.cz/item/CS_URS_2026_01/210100096</t>
  </si>
  <si>
    <t>210100101</t>
  </si>
  <si>
    <t>Ukončení vodičů izolovaných s označením a zapojením na svorkovnici s otevřením a uzavřením krytu průřezu žíly do 16 mm2</t>
  </si>
  <si>
    <t>https://podminky.urs.cz/item/CS_URS_2026_01/210100101</t>
  </si>
  <si>
    <t>M031</t>
  </si>
  <si>
    <t>Svorka 2273-202 2x0,5-2,5mm²</t>
  </si>
  <si>
    <t>741122134</t>
  </si>
  <si>
    <t>Montáž kabelů měděných bez ukončení uložených v trubkách zatažených plných kulatých nebo bezhalogenových (např. CYKY, CYKFY) počtu a průřezu žil 4x16 až 25 mm2</t>
  </si>
  <si>
    <t>https://podminky.urs.cz/item/CS_URS_2026_01/741122134</t>
  </si>
  <si>
    <t>34111080</t>
  </si>
  <si>
    <t>kabel instalační jádro Cu plné izolace PVC plášť PVC 450/750V (CYKY) 4x16mm2</t>
  </si>
  <si>
    <t>210220020</t>
  </si>
  <si>
    <t>Montáž uzemňovacího vedení s upevněním, propojením a připojením pomocí svorek v zemi s izolací spojů vodičů FeZn páskou průřezu do 120 mm2 v městské zástavbě</t>
  </si>
  <si>
    <t>https://podminky.urs.cz/item/CS_URS_2026_01/210220020</t>
  </si>
  <si>
    <t>35442062</t>
  </si>
  <si>
    <t>pás zemnící 30x4mm FeZn</t>
  </si>
  <si>
    <t>210220302</t>
  </si>
  <si>
    <t>Montáž hromosvodného vedení svorek se 3 a více šrouby</t>
  </si>
  <si>
    <t>https://podminky.urs.cz/item/CS_URS_2026_01/210220302</t>
  </si>
  <si>
    <t>35441986</t>
  </si>
  <si>
    <t>svorka odbočovací a spojovací pro pásek 30x4mm, FeZn</t>
  </si>
  <si>
    <t>011464000</t>
  </si>
  <si>
    <t>Měření (monitoring) úrovně osvětlení</t>
  </si>
  <si>
    <t>https://podminky.urs.cz/item/CS_URS_2026_01/011464000</t>
  </si>
  <si>
    <t>210280003</t>
  </si>
  <si>
    <t>Zkoušky a prohlídky elektrických rozvodů a zařízení celková prohlídka, zkoušení, měření a vyhotovení revizní zprávy pro objem montážních prací přes 500 do 1000 tisíc Kč</t>
  </si>
  <si>
    <t>https://podminky.urs.cz/item/CS_URS_2026_01/210280003</t>
  </si>
  <si>
    <t>210280010</t>
  </si>
  <si>
    <t>Zkoušky a prohlídky elektrických rozvodů a zařízení celková prohlídka, zkoušení, měření a vyhotovení revizní zprávy pro objem montážních prací Příplatek k ceně -0003 za každých dalších i započatých 500 tisíc Kč přes 1000 tisíc Kč</t>
  </si>
  <si>
    <t>https://podminky.urs.cz/item/CS_URS_2026_01/210280010</t>
  </si>
  <si>
    <t>468051121</t>
  </si>
  <si>
    <t>Bourání základu betonového</t>
  </si>
  <si>
    <t>https://podminky.urs.cz/item/CS_URS_2026_01/468051121</t>
  </si>
  <si>
    <t>460391123</t>
  </si>
  <si>
    <t>Zásyp jam ručně s uložením výkopku ve vrstvách a úpravou povrchu s přemístění sypaniny ze vzdálenosti do 10 m se zhutněním z horniny třídy těžitelnosti I skupiny 3</t>
  </si>
  <si>
    <t>https://podminky.urs.cz/item/CS_URS_2026_01/460391123</t>
  </si>
  <si>
    <t>460141112</t>
  </si>
  <si>
    <t>Hloubení jam strojně včetně urovnáním dna s přemístěním výkopku do vzdálenosti 3 m od okraje jámy nebo s naložením na dopravní prostředek v hornině třídy těžitelnosti I skupiny 3</t>
  </si>
  <si>
    <t>https://podminky.urs.cz/item/CS_URS_2026_01/460141112</t>
  </si>
  <si>
    <t>460641112</t>
  </si>
  <si>
    <t>Základové konstrukce základ bez bednění do rostlé zeminy z monolitického betonu tř. C 12/15</t>
  </si>
  <si>
    <t>https://podminky.urs.cz/item/CS_URS_2026_01/460641112</t>
  </si>
  <si>
    <t>871361101</t>
  </si>
  <si>
    <t>Montáž vodovodního potrubí z tvrdého PVC-U v otevřeném výkopu z tvrdého PVC s integrovaným těsněnim SDR 11/PN10 D 280 x 10,8 mm</t>
  </si>
  <si>
    <t>https://podminky.urs.cz/item/CS_URS_2026_01/871361101</t>
  </si>
  <si>
    <t>28611140</t>
  </si>
  <si>
    <t>trubka kanalizační PVC DN 250x1000mm SN4</t>
  </si>
  <si>
    <t>460791212</t>
  </si>
  <si>
    <t>Montáž trubek ochranných uložených volně do rýhy plastových ohebných, vnitřního průměru přes 32 do 50 mm</t>
  </si>
  <si>
    <t>https://podminky.urs.cz/item/CS_URS_2026_01/460791212</t>
  </si>
  <si>
    <t>34571350</t>
  </si>
  <si>
    <t>trubka elektroinstalační ohebná dvouplášťová korugovaná HDPE (chránička) D 32/40mm</t>
  </si>
  <si>
    <t>460010023</t>
  </si>
  <si>
    <t>Vytyčení trasy vedení kabelového (podzemního) ve volném terénu</t>
  </si>
  <si>
    <t>km</t>
  </si>
  <si>
    <t>90</t>
  </si>
  <si>
    <t>https://podminky.urs.cz/item/CS_URS_2026_01/460010023</t>
  </si>
  <si>
    <t>460171152</t>
  </si>
  <si>
    <t>Hloubení kabelových rýh strojně včetně urovnání dna s přemístěním výkopku do vzdálenosti 3 m od okraje jámy nebo s naložením na dopravní prostředek šířky 35 cm hloubky 60 cm v hornině třídy těžitelnosti I skupiny 3</t>
  </si>
  <si>
    <t>92</t>
  </si>
  <si>
    <t>https://podminky.urs.cz/item/CS_URS_2026_01/460171152</t>
  </si>
  <si>
    <t>460661111</t>
  </si>
  <si>
    <t>Kabelové lože z písku včetně podsypu, zhutnění a urovnání povrchu pro kabely nn bez zakrytí, šířky do 35 cm</t>
  </si>
  <si>
    <t>94</t>
  </si>
  <si>
    <t>https://podminky.urs.cz/item/CS_URS_2026_01/460661111</t>
  </si>
  <si>
    <t>460791213</t>
  </si>
  <si>
    <t>Montáž trubek ochranných uložených volně do rýhy plastových ohebných, vnitřního průměru přes 50 do 90 mm</t>
  </si>
  <si>
    <t>96</t>
  </si>
  <si>
    <t>https://podminky.urs.cz/item/CS_URS_2026_01/460791213</t>
  </si>
  <si>
    <t>34571352</t>
  </si>
  <si>
    <t>trubka elektroinstalační ohebná dvouplášťová korugovaná HDPE (chránička) D 52/63mm</t>
  </si>
  <si>
    <t>98</t>
  </si>
  <si>
    <t>460671124</t>
  </si>
  <si>
    <t>Výstražné prvky pro krytí kabelů včetně vyrovnání povrchu rýhy, rozvinutí a uložení deska, šířky přes 25 do 30 cm</t>
  </si>
  <si>
    <t>100</t>
  </si>
  <si>
    <t>https://podminky.urs.cz/item/CS_URS_2026_01/460671124</t>
  </si>
  <si>
    <t>34575105</t>
  </si>
  <si>
    <t>deska kabelová krycí PVC červená, 300x2mm</t>
  </si>
  <si>
    <t>CS ÚRS 2025 01</t>
  </si>
  <si>
    <t>102</t>
  </si>
  <si>
    <t>460451162</t>
  </si>
  <si>
    <t>Zásyp kabelových rýh strojně s přemístěním sypaniny ze vzdálenosti do 10 m, s uložením výkopku ve vrstvách včetně zhutnění a urovnání povrchu šířky 35 cm hloubky 60 cm z horniny třídy těžitelnosti I skupiny 3</t>
  </si>
  <si>
    <t>104</t>
  </si>
  <si>
    <t>https://podminky.urs.cz/item/CS_URS_2026_01/460451162</t>
  </si>
  <si>
    <t>460581121</t>
  </si>
  <si>
    <t>Úprava terénu zatravnění, včetně dodání osiva a zalití vodou na rovině</t>
  </si>
  <si>
    <t>106</t>
  </si>
  <si>
    <t>https://podminky.urs.cz/item/CS_URS_2026_01/460581121</t>
  </si>
  <si>
    <t>460171322</t>
  </si>
  <si>
    <t>Hloubení kabelových rýh strojně včetně urovnání dna s přemístěním výkopku do vzdálenosti 3 m od okraje jámy nebo s naložením na dopravní prostředek šířky 50 cm hloubky 120 cm v hornině třídy těžitelnosti I skupiny 3</t>
  </si>
  <si>
    <t>108</t>
  </si>
  <si>
    <t>https://podminky.urs.cz/item/CS_URS_2026_01/460171322</t>
  </si>
  <si>
    <t>110</t>
  </si>
  <si>
    <t>460791214</t>
  </si>
  <si>
    <t>Montáž trubek ochranných uložených volně do rýhy plastových ohebných, vnitřního průměru přes 90 do 110 mm</t>
  </si>
  <si>
    <t>112</t>
  </si>
  <si>
    <t>https://podminky.urs.cz/item/CS_URS_2026_01/460791214</t>
  </si>
  <si>
    <t>34571355</t>
  </si>
  <si>
    <t>trubka elektroinstalační ohebná dvouplášťová korugovaná HDPE (chránička) D 93/110mm</t>
  </si>
  <si>
    <t>114</t>
  </si>
  <si>
    <t>460742131</t>
  </si>
  <si>
    <t>Osazení kabelových prostupů včetně utěsnění a spárování z trub plastových do rýhy, bez výkopových prací s obetonováním, vnitřního průměru do 10 cm</t>
  </si>
  <si>
    <t>116</t>
  </si>
  <si>
    <t>https://podminky.urs.cz/item/CS_URS_2026_01/460742131</t>
  </si>
  <si>
    <t>118</t>
  </si>
  <si>
    <t>460451332</t>
  </si>
  <si>
    <t>Zásyp kabelových rýh strojně s přemístěním sypaniny ze vzdálenosti do 10 m, s uložením výkopku ve vrstvách včetně zhutnění a urovnání povrchu šířky 50 cm hloubky 120 cm z horniny třídy těžitelnosti I skupiny 3</t>
  </si>
  <si>
    <t>120</t>
  </si>
  <si>
    <t>https://podminky.urs.cz/item/CS_URS_2026_01/460451332</t>
  </si>
  <si>
    <t>468041123</t>
  </si>
  <si>
    <t>Řezání spár v podkladu nebo krytu živičném, tloušťky přes 10 do 15 cm</t>
  </si>
  <si>
    <t>122</t>
  </si>
  <si>
    <t>https://podminky.urs.cz/item/CS_URS_2026_01/468041123</t>
  </si>
  <si>
    <t>468011143</t>
  </si>
  <si>
    <t>Odstranění podkladů nebo krytů komunikací včetně rozpojení na kusy a zarovnání styčné spáry ze živice, tloušťky přes 10 do 15 cm</t>
  </si>
  <si>
    <t>124</t>
  </si>
  <si>
    <t>https://podminky.urs.cz/item/CS_URS_2026_01/468011143</t>
  </si>
  <si>
    <t>468041112</t>
  </si>
  <si>
    <t>Řezání spár v podkladu nebo krytu betonovém, hloubky přes 10 do 15 cm</t>
  </si>
  <si>
    <t>126</t>
  </si>
  <si>
    <t>https://podminky.urs.cz/item/CS_URS_2026_01/468041112</t>
  </si>
  <si>
    <t>468011131</t>
  </si>
  <si>
    <t>Odstranění podkladů nebo krytů komunikací včetně rozpojení na kusy a zarovnání styčné spáry z betonu prostého, tloušťky do 15 cm</t>
  </si>
  <si>
    <t>https://podminky.urs.cz/item/CS_URS_2026_01/468011131</t>
  </si>
  <si>
    <t>460871132</t>
  </si>
  <si>
    <t>Podklad vozovek a chodníků včetně rozprostření a úpravy ze štěrkopísku, včetně zhutnění, tloušťky přes 5 do 10 cm</t>
  </si>
  <si>
    <t>130</t>
  </si>
  <si>
    <t>https://podminky.urs.cz/item/CS_URS_2026_01/460871132</t>
  </si>
  <si>
    <t>460871172</t>
  </si>
  <si>
    <t>Podklad vozovek a chodníků včetně rozprostření a úpravy z betonu prostého, včetně rozprostření, tloušťky přes 10 do 15 cm</t>
  </si>
  <si>
    <t>132</t>
  </si>
  <si>
    <t>https://podminky.urs.cz/item/CS_URS_2026_01/460871172</t>
  </si>
  <si>
    <t>576153311</t>
  </si>
  <si>
    <t>Asfaltový koberec mastixový SMA 16 z modifikovaného asfaltu s rozprostřením a se zhutněním SMA 16 S v pruhu šířky do 3 m, po zhutnění tl. 60 mm</t>
  </si>
  <si>
    <t>134</t>
  </si>
  <si>
    <t>https://podminky.urs.cz/item/CS_URS_2026_01/576153311</t>
  </si>
  <si>
    <t>469972212</t>
  </si>
  <si>
    <t>Odvoz suti nebo vybouraných hmot bez naložení, se složením a hrubým urovnáním vybouraných hmot do 1 km</t>
  </si>
  <si>
    <t>150</t>
  </si>
  <si>
    <t>https://podminky.urs.cz/item/CS_URS_2026_01/469972212</t>
  </si>
  <si>
    <t>469972222</t>
  </si>
  <si>
    <t>Odvoz suti nebo vybouraných hmot bez naložení, se složením a hrubým urovnáním vybouraných hmot Příplatek k ceně za každý další i započatý 1 km</t>
  </si>
  <si>
    <t>152</t>
  </si>
  <si>
    <t>https://podminky.urs.cz/item/CS_URS_2026_01/469972222</t>
  </si>
  <si>
    <t>469973120</t>
  </si>
  <si>
    <t>154</t>
  </si>
  <si>
    <t>https://podminky.urs.cz/item/CS_URS_2026_01/469973120</t>
  </si>
  <si>
    <t>469973125</t>
  </si>
  <si>
    <t>156</t>
  </si>
  <si>
    <t>https://podminky.urs.cz/item/CS_URS_2026_01/469973125</t>
  </si>
  <si>
    <t>158</t>
  </si>
  <si>
    <t>160</t>
  </si>
  <si>
    <t>162</t>
  </si>
  <si>
    <t>141R00</t>
  </si>
  <si>
    <t>Přirážka za podružný materiál</t>
  </si>
  <si>
    <t>%</t>
  </si>
  <si>
    <t>136</t>
  </si>
  <si>
    <t>201R00</t>
  </si>
  <si>
    <t>Podíl přidružených výkonů</t>
  </si>
  <si>
    <t>146</t>
  </si>
  <si>
    <t>202R00</t>
  </si>
  <si>
    <t>Zednické výpomoci</t>
  </si>
  <si>
    <t>148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</si>
  <si>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</si>
  <si>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</si>
  <si>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</si>
  <si>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</si>
  <si>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</si>
  <si>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</si>
  <si>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</si>
  <si>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</si>
  <si>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</si>
  <si>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</si>
  <si>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</si>
  <si>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010001000</t>
  </si>
  <si>
    <t>Vytyčení stavby a podzemních zařízení + geodetické práce po stavbě</t>
  </si>
  <si>
    <t>1024</t>
  </si>
  <si>
    <t>-2086000463</t>
  </si>
  <si>
    <t>013254000</t>
  </si>
  <si>
    <t>Dokumentace skutečného provedení stavby</t>
  </si>
  <si>
    <t>-1588444783</t>
  </si>
  <si>
    <t>013274000</t>
  </si>
  <si>
    <t>Pasportizace objektu před započetím prací</t>
  </si>
  <si>
    <t>-200624277</t>
  </si>
  <si>
    <t>012434000</t>
  </si>
  <si>
    <t>Geodetická aktualizační dokumentace (GAD DTM)</t>
  </si>
  <si>
    <t>-1246509087</t>
  </si>
  <si>
    <t xml:space="preserve">Poznámka k položce:_x000d_
1)    Součástí je vyhotovení podkladů pro vedení digitální technické mapy podle § 5 vyhlášky č. 393/2020 Sb., o digitální technické mapě kraje, kterými jsou geodetická část dokumentace skutečného provedení stavby._x000d_
_x000d_
2)    a předání podkladu pro vedení digitální technické mapy, do Informačního systému digitální technické mapy Ústeckého kraje (IS DTM), jehož správcem a provozovatelem je Krajský úřad Ústeckého kraje, prostřednictvím Informačního systému Digitální mapy veřejné._x000d_
_x000d_
3)    Předání údajů do IS DTM podle odstavce 2) bude před dokončením díla doloženo protokolem o zapracování dat do digitální technické mapy kraje, který vystaví IS DMVS, popřípadě písemným potvrzením od Krajského úřadu Ústeckého kraje.</t>
  </si>
  <si>
    <t>VRN3</t>
  </si>
  <si>
    <t>Zařízení staveniště</t>
  </si>
  <si>
    <t>030001000</t>
  </si>
  <si>
    <t>1685770092</t>
  </si>
  <si>
    <t>034002000</t>
  </si>
  <si>
    <t>Zabezpečení staveniště</t>
  </si>
  <si>
    <t>-1267136337</t>
  </si>
  <si>
    <t>034303000</t>
  </si>
  <si>
    <t>Dopravně inženýrská opatření</t>
  </si>
  <si>
    <t>592515553</t>
  </si>
  <si>
    <t>VRN4</t>
  </si>
  <si>
    <t>Inženýrská činnost</t>
  </si>
  <si>
    <t>041424000</t>
  </si>
  <si>
    <t>Koordinátor BOZP</t>
  </si>
  <si>
    <t>64754950</t>
  </si>
  <si>
    <t>043134000</t>
  </si>
  <si>
    <t>Zkoušky zatěžovací</t>
  </si>
  <si>
    <t>-223919344</t>
  </si>
  <si>
    <t>045002000</t>
  </si>
  <si>
    <t>Kompletační a koordinační činnost</t>
  </si>
  <si>
    <t>1090169970</t>
  </si>
  <si>
    <t>VRN6</t>
  </si>
  <si>
    <t>Územní vlivy</t>
  </si>
  <si>
    <t>065002000</t>
  </si>
  <si>
    <t>Mimostaveništní doprava materiálů, výrobků a strojů</t>
  </si>
  <si>
    <t>805476367</t>
  </si>
  <si>
    <t>VRN7</t>
  </si>
  <si>
    <t>Provozní vlivy</t>
  </si>
  <si>
    <t>071103000</t>
  </si>
  <si>
    <t>Provoz investora</t>
  </si>
  <si>
    <t>-1501182503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</si>
</sst>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36" fillId="2" borderId="22" xfId="0" applyNumberFormat="1" applyFont="1" applyFill="1" applyBorder="1" applyAlignment="1" applyProtection="1">
      <alignment vertical="center"/>
      <protection locked="0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113106123" TargetMode="External" /><Relationship Id="rId2" Type="http://schemas.openxmlformats.org/officeDocument/2006/relationships/hyperlink" Target="https://podminky.urs.cz/item/CS_URS_2026_01/113107222" TargetMode="External" /><Relationship Id="rId3" Type="http://schemas.openxmlformats.org/officeDocument/2006/relationships/hyperlink" Target="https://podminky.urs.cz/item/CS_URS_2026_01/113107224" TargetMode="External" /><Relationship Id="rId4" Type="http://schemas.openxmlformats.org/officeDocument/2006/relationships/hyperlink" Target="https://podminky.urs.cz/item/CS_URS_2026_01/113107243" TargetMode="External" /><Relationship Id="rId5" Type="http://schemas.openxmlformats.org/officeDocument/2006/relationships/hyperlink" Target="https://podminky.urs.cz/item/CS_URS_2026_01/113107322" TargetMode="External" /><Relationship Id="rId6" Type="http://schemas.openxmlformats.org/officeDocument/2006/relationships/hyperlink" Target="https://podminky.urs.cz/item/CS_URS_2026_01/113107323" TargetMode="External" /><Relationship Id="rId7" Type="http://schemas.openxmlformats.org/officeDocument/2006/relationships/hyperlink" Target="https://podminky.urs.cz/item/CS_URS_2026_01/113107332" TargetMode="External" /><Relationship Id="rId8" Type="http://schemas.openxmlformats.org/officeDocument/2006/relationships/hyperlink" Target="https://podminky.urs.cz/item/CS_URS_2026_01/113154522" TargetMode="External" /><Relationship Id="rId9" Type="http://schemas.openxmlformats.org/officeDocument/2006/relationships/hyperlink" Target="https://podminky.urs.cz/item/CS_URS_2026_01/113154527" TargetMode="External" /><Relationship Id="rId10" Type="http://schemas.openxmlformats.org/officeDocument/2006/relationships/hyperlink" Target="https://podminky.urs.cz/item/CS_URS_2026_01/113154532" TargetMode="External" /><Relationship Id="rId11" Type="http://schemas.openxmlformats.org/officeDocument/2006/relationships/hyperlink" Target="https://podminky.urs.cz/item/CS_URS_2026_01/113154552" TargetMode="External" /><Relationship Id="rId12" Type="http://schemas.openxmlformats.org/officeDocument/2006/relationships/hyperlink" Target="https://podminky.urs.cz/item/CS_URS_2026_01/113201112" TargetMode="External" /><Relationship Id="rId13" Type="http://schemas.openxmlformats.org/officeDocument/2006/relationships/hyperlink" Target="https://podminky.urs.cz/item/CS_URS_2026_01/113202111" TargetMode="External" /><Relationship Id="rId14" Type="http://schemas.openxmlformats.org/officeDocument/2006/relationships/hyperlink" Target="https://podminky.urs.cz/item/CS_URS_2026_01/121151113" TargetMode="External" /><Relationship Id="rId15" Type="http://schemas.openxmlformats.org/officeDocument/2006/relationships/hyperlink" Target="https://podminky.urs.cz/item/CS_URS_2026_01/122211101" TargetMode="External" /><Relationship Id="rId16" Type="http://schemas.openxmlformats.org/officeDocument/2006/relationships/hyperlink" Target="https://podminky.urs.cz/item/CS_URS_2026_01/122251101" TargetMode="External" /><Relationship Id="rId17" Type="http://schemas.openxmlformats.org/officeDocument/2006/relationships/hyperlink" Target="https://podminky.urs.cz/item/CS_URS_2026_01/122251106" TargetMode="External" /><Relationship Id="rId18" Type="http://schemas.openxmlformats.org/officeDocument/2006/relationships/hyperlink" Target="https://podminky.urs.cz/item/CS_URS_2026_01/129001101" TargetMode="External" /><Relationship Id="rId19" Type="http://schemas.openxmlformats.org/officeDocument/2006/relationships/hyperlink" Target="https://podminky.urs.cz/item/CS_URS_2026_01/132354201" TargetMode="External" /><Relationship Id="rId20" Type="http://schemas.openxmlformats.org/officeDocument/2006/relationships/hyperlink" Target="https://podminky.urs.cz/item/CS_URS_2026_01/151101101" TargetMode="External" /><Relationship Id="rId21" Type="http://schemas.openxmlformats.org/officeDocument/2006/relationships/hyperlink" Target="https://podminky.urs.cz/item/CS_URS_2026_01/151101111" TargetMode="External" /><Relationship Id="rId22" Type="http://schemas.openxmlformats.org/officeDocument/2006/relationships/hyperlink" Target="https://podminky.urs.cz/item/CS_URS_2026_01/162751114" TargetMode="External" /><Relationship Id="rId23" Type="http://schemas.openxmlformats.org/officeDocument/2006/relationships/hyperlink" Target="https://podminky.urs.cz/item/CS_URS_2026_01/171201231" TargetMode="External" /><Relationship Id="rId24" Type="http://schemas.openxmlformats.org/officeDocument/2006/relationships/hyperlink" Target="https://podminky.urs.cz/item/CS_URS_2026_01/174151101" TargetMode="External" /><Relationship Id="rId25" Type="http://schemas.openxmlformats.org/officeDocument/2006/relationships/hyperlink" Target="https://podminky.urs.cz/item/CS_URS_2026_01/175151101" TargetMode="External" /><Relationship Id="rId26" Type="http://schemas.openxmlformats.org/officeDocument/2006/relationships/hyperlink" Target="https://podminky.urs.cz/item/CS_URS_2026_01/181351003" TargetMode="External" /><Relationship Id="rId27" Type="http://schemas.openxmlformats.org/officeDocument/2006/relationships/hyperlink" Target="https://podminky.urs.cz/item/CS_URS_2026_01/181411131" TargetMode="External" /><Relationship Id="rId28" Type="http://schemas.openxmlformats.org/officeDocument/2006/relationships/hyperlink" Target="https://podminky.urs.cz/item/CS_URS_2026_01/181951112" TargetMode="External" /><Relationship Id="rId29" Type="http://schemas.openxmlformats.org/officeDocument/2006/relationships/hyperlink" Target="https://podminky.urs.cz/item/CS_URS_2026_01/274313711" TargetMode="External" /><Relationship Id="rId30" Type="http://schemas.openxmlformats.org/officeDocument/2006/relationships/hyperlink" Target="https://podminky.urs.cz/item/CS_URS_2026_01/451573111" TargetMode="External" /><Relationship Id="rId31" Type="http://schemas.openxmlformats.org/officeDocument/2006/relationships/hyperlink" Target="https://podminky.urs.cz/item/CS_URS_2026_01/564851111" TargetMode="External" /><Relationship Id="rId32" Type="http://schemas.openxmlformats.org/officeDocument/2006/relationships/hyperlink" Target="https://podminky.urs.cz/item/CS_URS_2026_01/564861011" TargetMode="External" /><Relationship Id="rId33" Type="http://schemas.openxmlformats.org/officeDocument/2006/relationships/hyperlink" Target="https://podminky.urs.cz/item/CS_URS_2026_01/564861111" TargetMode="External" /><Relationship Id="rId34" Type="http://schemas.openxmlformats.org/officeDocument/2006/relationships/hyperlink" Target="https://podminky.urs.cz/item/CS_URS_2026_01/564871111" TargetMode="External" /><Relationship Id="rId35" Type="http://schemas.openxmlformats.org/officeDocument/2006/relationships/hyperlink" Target="https://podminky.urs.cz/item/CS_URS_2026_01/565165102" TargetMode="External" /><Relationship Id="rId36" Type="http://schemas.openxmlformats.org/officeDocument/2006/relationships/hyperlink" Target="https://podminky.urs.cz/item/CS_URS_2026_01/565165122" TargetMode="External" /><Relationship Id="rId37" Type="http://schemas.openxmlformats.org/officeDocument/2006/relationships/hyperlink" Target="https://podminky.urs.cz/item/CS_URS_2026_01/573191111" TargetMode="External" /><Relationship Id="rId38" Type="http://schemas.openxmlformats.org/officeDocument/2006/relationships/hyperlink" Target="https://podminky.urs.cz/item/CS_URS_2026_01/573231111" TargetMode="External" /><Relationship Id="rId39" Type="http://schemas.openxmlformats.org/officeDocument/2006/relationships/hyperlink" Target="https://podminky.urs.cz/item/CS_URS_2026_01/577134031" TargetMode="External" /><Relationship Id="rId40" Type="http://schemas.openxmlformats.org/officeDocument/2006/relationships/hyperlink" Target="https://podminky.urs.cz/item/CS_URS_2026_01/577134121" TargetMode="External" /><Relationship Id="rId41" Type="http://schemas.openxmlformats.org/officeDocument/2006/relationships/hyperlink" Target="https://podminky.urs.cz/item/CS_URS_2026_01/591241111" TargetMode="External" /><Relationship Id="rId42" Type="http://schemas.openxmlformats.org/officeDocument/2006/relationships/hyperlink" Target="https://podminky.urs.cz/item/CS_URS_2026_01/871353122" TargetMode="External" /><Relationship Id="rId43" Type="http://schemas.openxmlformats.org/officeDocument/2006/relationships/hyperlink" Target="https://podminky.urs.cz/item/CS_URS_2026_01/871365811" TargetMode="External" /><Relationship Id="rId44" Type="http://schemas.openxmlformats.org/officeDocument/2006/relationships/hyperlink" Target="https://podminky.urs.cz/item/CS_URS_2026_01/895941302" TargetMode="External" /><Relationship Id="rId45" Type="http://schemas.openxmlformats.org/officeDocument/2006/relationships/hyperlink" Target="https://podminky.urs.cz/item/CS_URS_2026_01/895941314" TargetMode="External" /><Relationship Id="rId46" Type="http://schemas.openxmlformats.org/officeDocument/2006/relationships/hyperlink" Target="https://podminky.urs.cz/item/CS_URS_2026_01/895941332" TargetMode="External" /><Relationship Id="rId47" Type="http://schemas.openxmlformats.org/officeDocument/2006/relationships/hyperlink" Target="https://podminky.urs.cz/item/CS_URS_2026_01/899132111" TargetMode="External" /><Relationship Id="rId48" Type="http://schemas.openxmlformats.org/officeDocument/2006/relationships/hyperlink" Target="https://podminky.urs.cz/item/CS_URS_2026_01/899204112" TargetMode="External" /><Relationship Id="rId49" Type="http://schemas.openxmlformats.org/officeDocument/2006/relationships/hyperlink" Target="https://podminky.urs.cz/item/CS_URS_2026_01/914111111" TargetMode="External" /><Relationship Id="rId50" Type="http://schemas.openxmlformats.org/officeDocument/2006/relationships/hyperlink" Target="https://podminky.urs.cz/item/CS_URS_2026_01/915211116" TargetMode="External" /><Relationship Id="rId51" Type="http://schemas.openxmlformats.org/officeDocument/2006/relationships/hyperlink" Target="https://podminky.urs.cz/item/CS_URS_2026_01/915611111" TargetMode="External" /><Relationship Id="rId52" Type="http://schemas.openxmlformats.org/officeDocument/2006/relationships/hyperlink" Target="https://podminky.urs.cz/item/CS_URS_2026_01/916131213" TargetMode="External" /><Relationship Id="rId53" Type="http://schemas.openxmlformats.org/officeDocument/2006/relationships/hyperlink" Target="https://podminky.urs.cz/item/CS_URS_2026_01/919726123" TargetMode="External" /><Relationship Id="rId54" Type="http://schemas.openxmlformats.org/officeDocument/2006/relationships/hyperlink" Target="https://podminky.urs.cz/item/CS_URS_2026_01/919732211" TargetMode="External" /><Relationship Id="rId55" Type="http://schemas.openxmlformats.org/officeDocument/2006/relationships/hyperlink" Target="https://podminky.urs.cz/item/CS_URS_2026_01/919732221" TargetMode="External" /><Relationship Id="rId56" Type="http://schemas.openxmlformats.org/officeDocument/2006/relationships/hyperlink" Target="https://podminky.urs.cz/item/CS_URS_2026_01/919735112" TargetMode="External" /><Relationship Id="rId57" Type="http://schemas.openxmlformats.org/officeDocument/2006/relationships/hyperlink" Target="https://podminky.urs.cz/item/CS_URS_2026_01/966006211" TargetMode="External" /><Relationship Id="rId58" Type="http://schemas.openxmlformats.org/officeDocument/2006/relationships/hyperlink" Target="https://podminky.urs.cz/item/CS_URS_2026_01/997013813" TargetMode="External" /><Relationship Id="rId59" Type="http://schemas.openxmlformats.org/officeDocument/2006/relationships/hyperlink" Target="https://podminky.urs.cz/item/CS_URS_2026_01/997221561" TargetMode="External" /><Relationship Id="rId60" Type="http://schemas.openxmlformats.org/officeDocument/2006/relationships/hyperlink" Target="https://podminky.urs.cz/item/CS_URS_2026_01/997221569" TargetMode="External" /><Relationship Id="rId61" Type="http://schemas.openxmlformats.org/officeDocument/2006/relationships/hyperlink" Target="https://podminky.urs.cz/item/CS_URS_2026_01/997221861" TargetMode="External" /><Relationship Id="rId62" Type="http://schemas.openxmlformats.org/officeDocument/2006/relationships/hyperlink" Target="https://podminky.urs.cz/item/CS_URS_2026_01/997221873" TargetMode="External" /><Relationship Id="rId63" Type="http://schemas.openxmlformats.org/officeDocument/2006/relationships/hyperlink" Target="https://podminky.urs.cz/item/CS_URS_2026_01/997221875" TargetMode="External" /><Relationship Id="rId64" Type="http://schemas.openxmlformats.org/officeDocument/2006/relationships/hyperlink" Target="https://podminky.urs.cz/item/CS_URS_2026_01/998225111" TargetMode="External" /><Relationship Id="rId65" Type="http://schemas.openxmlformats.org/officeDocument/2006/relationships/hyperlink" Target="https://podminky.urs.cz/item/CS_URS_2026_01/460171862" TargetMode="External" /><Relationship Id="rId66" Type="http://schemas.openxmlformats.org/officeDocument/2006/relationships/hyperlink" Target="https://podminky.urs.cz/item/CS_URS_2026_01/460281111" TargetMode="External" /><Relationship Id="rId67" Type="http://schemas.openxmlformats.org/officeDocument/2006/relationships/hyperlink" Target="https://podminky.urs.cz/item/CS_URS_2026_01/460281121" TargetMode="External" /><Relationship Id="rId68" Type="http://schemas.openxmlformats.org/officeDocument/2006/relationships/hyperlink" Target="https://podminky.urs.cz/item/CS_URS_2026_01/460341113" TargetMode="External" /><Relationship Id="rId69" Type="http://schemas.openxmlformats.org/officeDocument/2006/relationships/hyperlink" Target="https://podminky.urs.cz/item/CS_URS_2026_01/460341121" TargetMode="External" /><Relationship Id="rId70" Type="http://schemas.openxmlformats.org/officeDocument/2006/relationships/hyperlink" Target="https://podminky.urs.cz/item/CS_URS_2026_01/460361121" TargetMode="External" /><Relationship Id="rId71" Type="http://schemas.openxmlformats.org/officeDocument/2006/relationships/hyperlink" Target="https://podminky.urs.cz/item/CS_URS_2026_01/460451882" TargetMode="External" /><Relationship Id="rId72" Type="http://schemas.openxmlformats.org/officeDocument/2006/relationships/hyperlink" Target="https://podminky.urs.cz/item/CS_URS_2026_01/460791114" TargetMode="External" /><Relationship Id="rId7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6_01/218202016" TargetMode="External" /><Relationship Id="rId2" Type="http://schemas.openxmlformats.org/officeDocument/2006/relationships/hyperlink" Target="https://podminky.urs.cz/item/CS_URS_2026_01/218204201" TargetMode="External" /><Relationship Id="rId3" Type="http://schemas.openxmlformats.org/officeDocument/2006/relationships/hyperlink" Target="https://podminky.urs.cz/item/CS_URS_2026_01/218220300" TargetMode="External" /><Relationship Id="rId4" Type="http://schemas.openxmlformats.org/officeDocument/2006/relationships/hyperlink" Target="https://podminky.urs.cz/item/CS_URS_2026_01/218100003" TargetMode="External" /><Relationship Id="rId5" Type="http://schemas.openxmlformats.org/officeDocument/2006/relationships/hyperlink" Target="https://podminky.urs.cz/item/CS_URS_2026_01/218100001" TargetMode="External" /><Relationship Id="rId6" Type="http://schemas.openxmlformats.org/officeDocument/2006/relationships/hyperlink" Target="https://podminky.urs.cz/item/CS_URS_2026_01/218204011" TargetMode="External" /><Relationship Id="rId7" Type="http://schemas.openxmlformats.org/officeDocument/2006/relationships/hyperlink" Target="https://podminky.urs.cz/item/CS_URS_2026_01/945421110" TargetMode="External" /><Relationship Id="rId8" Type="http://schemas.openxmlformats.org/officeDocument/2006/relationships/hyperlink" Target="https://podminky.urs.cz/item/CS_URS_2026_01/210204011" TargetMode="External" /><Relationship Id="rId9" Type="http://schemas.openxmlformats.org/officeDocument/2006/relationships/hyperlink" Target="https://podminky.urs.cz/item/CS_URS_2026_01/210204201" TargetMode="External" /><Relationship Id="rId10" Type="http://schemas.openxmlformats.org/officeDocument/2006/relationships/hyperlink" Target="https://podminky.urs.cz/item/CS_URS_2026_01/210203901" TargetMode="External" /><Relationship Id="rId11" Type="http://schemas.openxmlformats.org/officeDocument/2006/relationships/hyperlink" Target="https://podminky.urs.cz/item/CS_URS_2026_01/210100252" TargetMode="External" /><Relationship Id="rId12" Type="http://schemas.openxmlformats.org/officeDocument/2006/relationships/hyperlink" Target="https://podminky.urs.cz/item/CS_URS_2026_01/741410041" TargetMode="External" /><Relationship Id="rId13" Type="http://schemas.openxmlformats.org/officeDocument/2006/relationships/hyperlink" Target="https://podminky.urs.cz/item/CS_URS_2026_01/210220301" TargetMode="External" /><Relationship Id="rId14" Type="http://schemas.openxmlformats.org/officeDocument/2006/relationships/hyperlink" Target="https://podminky.urs.cz/item/CS_URS_2026_01/741122142" TargetMode="External" /><Relationship Id="rId15" Type="http://schemas.openxmlformats.org/officeDocument/2006/relationships/hyperlink" Target="https://podminky.urs.cz/item/CS_URS_2026_01/210100096" TargetMode="External" /><Relationship Id="rId16" Type="http://schemas.openxmlformats.org/officeDocument/2006/relationships/hyperlink" Target="https://podminky.urs.cz/item/CS_URS_2026_01/210100101" TargetMode="External" /><Relationship Id="rId17" Type="http://schemas.openxmlformats.org/officeDocument/2006/relationships/hyperlink" Target="https://podminky.urs.cz/item/CS_URS_2026_01/741122134" TargetMode="External" /><Relationship Id="rId18" Type="http://schemas.openxmlformats.org/officeDocument/2006/relationships/hyperlink" Target="https://podminky.urs.cz/item/CS_URS_2026_01/210220020" TargetMode="External" /><Relationship Id="rId19" Type="http://schemas.openxmlformats.org/officeDocument/2006/relationships/hyperlink" Target="https://podminky.urs.cz/item/CS_URS_2026_01/210220302" TargetMode="External" /><Relationship Id="rId20" Type="http://schemas.openxmlformats.org/officeDocument/2006/relationships/hyperlink" Target="https://podminky.urs.cz/item/CS_URS_2026_01/011464000" TargetMode="External" /><Relationship Id="rId21" Type="http://schemas.openxmlformats.org/officeDocument/2006/relationships/hyperlink" Target="https://podminky.urs.cz/item/CS_URS_2026_01/210280003" TargetMode="External" /><Relationship Id="rId22" Type="http://schemas.openxmlformats.org/officeDocument/2006/relationships/hyperlink" Target="https://podminky.urs.cz/item/CS_URS_2026_01/210280010" TargetMode="External" /><Relationship Id="rId23" Type="http://schemas.openxmlformats.org/officeDocument/2006/relationships/hyperlink" Target="https://podminky.urs.cz/item/CS_URS_2026_01/468051121" TargetMode="External" /><Relationship Id="rId24" Type="http://schemas.openxmlformats.org/officeDocument/2006/relationships/hyperlink" Target="https://podminky.urs.cz/item/CS_URS_2026_01/460391123" TargetMode="External" /><Relationship Id="rId25" Type="http://schemas.openxmlformats.org/officeDocument/2006/relationships/hyperlink" Target="https://podminky.urs.cz/item/CS_URS_2026_01/460141112" TargetMode="External" /><Relationship Id="rId26" Type="http://schemas.openxmlformats.org/officeDocument/2006/relationships/hyperlink" Target="https://podminky.urs.cz/item/CS_URS_2026_01/460641112" TargetMode="External" /><Relationship Id="rId27" Type="http://schemas.openxmlformats.org/officeDocument/2006/relationships/hyperlink" Target="https://podminky.urs.cz/item/CS_URS_2026_01/871361101" TargetMode="External" /><Relationship Id="rId28" Type="http://schemas.openxmlformats.org/officeDocument/2006/relationships/hyperlink" Target="https://podminky.urs.cz/item/CS_URS_2026_01/460791212" TargetMode="External" /><Relationship Id="rId29" Type="http://schemas.openxmlformats.org/officeDocument/2006/relationships/hyperlink" Target="https://podminky.urs.cz/item/CS_URS_2026_01/460010023" TargetMode="External" /><Relationship Id="rId30" Type="http://schemas.openxmlformats.org/officeDocument/2006/relationships/hyperlink" Target="https://podminky.urs.cz/item/CS_URS_2026_01/460171152" TargetMode="External" /><Relationship Id="rId31" Type="http://schemas.openxmlformats.org/officeDocument/2006/relationships/hyperlink" Target="https://podminky.urs.cz/item/CS_URS_2026_01/460661111" TargetMode="External" /><Relationship Id="rId32" Type="http://schemas.openxmlformats.org/officeDocument/2006/relationships/hyperlink" Target="https://podminky.urs.cz/item/CS_URS_2026_01/460791213" TargetMode="External" /><Relationship Id="rId33" Type="http://schemas.openxmlformats.org/officeDocument/2006/relationships/hyperlink" Target="https://podminky.urs.cz/item/CS_URS_2026_01/460671124" TargetMode="External" /><Relationship Id="rId34" Type="http://schemas.openxmlformats.org/officeDocument/2006/relationships/hyperlink" Target="https://podminky.urs.cz/item/CS_URS_2026_01/460451162" TargetMode="External" /><Relationship Id="rId35" Type="http://schemas.openxmlformats.org/officeDocument/2006/relationships/hyperlink" Target="https://podminky.urs.cz/item/CS_URS_2026_01/460581121" TargetMode="External" /><Relationship Id="rId36" Type="http://schemas.openxmlformats.org/officeDocument/2006/relationships/hyperlink" Target="https://podminky.urs.cz/item/CS_URS_2026_01/460171322" TargetMode="External" /><Relationship Id="rId37" Type="http://schemas.openxmlformats.org/officeDocument/2006/relationships/hyperlink" Target="https://podminky.urs.cz/item/CS_URS_2026_01/460281111" TargetMode="External" /><Relationship Id="rId38" Type="http://schemas.openxmlformats.org/officeDocument/2006/relationships/hyperlink" Target="https://podminky.urs.cz/item/CS_URS_2026_01/460791214" TargetMode="External" /><Relationship Id="rId39" Type="http://schemas.openxmlformats.org/officeDocument/2006/relationships/hyperlink" Target="https://podminky.urs.cz/item/CS_URS_2026_01/460742131" TargetMode="External" /><Relationship Id="rId40" Type="http://schemas.openxmlformats.org/officeDocument/2006/relationships/hyperlink" Target="https://podminky.urs.cz/item/CS_URS_2026_01/460281121" TargetMode="External" /><Relationship Id="rId41" Type="http://schemas.openxmlformats.org/officeDocument/2006/relationships/hyperlink" Target="https://podminky.urs.cz/item/CS_URS_2026_01/460451332" TargetMode="External" /><Relationship Id="rId42" Type="http://schemas.openxmlformats.org/officeDocument/2006/relationships/hyperlink" Target="https://podminky.urs.cz/item/CS_URS_2026_01/468041123" TargetMode="External" /><Relationship Id="rId43" Type="http://schemas.openxmlformats.org/officeDocument/2006/relationships/hyperlink" Target="https://podminky.urs.cz/item/CS_URS_2026_01/468011143" TargetMode="External" /><Relationship Id="rId44" Type="http://schemas.openxmlformats.org/officeDocument/2006/relationships/hyperlink" Target="https://podminky.urs.cz/item/CS_URS_2026_01/468041112" TargetMode="External" /><Relationship Id="rId45" Type="http://schemas.openxmlformats.org/officeDocument/2006/relationships/hyperlink" Target="https://podminky.urs.cz/item/CS_URS_2026_01/468011131" TargetMode="External" /><Relationship Id="rId46" Type="http://schemas.openxmlformats.org/officeDocument/2006/relationships/hyperlink" Target="https://podminky.urs.cz/item/CS_URS_2026_01/460871132" TargetMode="External" /><Relationship Id="rId47" Type="http://schemas.openxmlformats.org/officeDocument/2006/relationships/hyperlink" Target="https://podminky.urs.cz/item/CS_URS_2026_01/460871172" TargetMode="External" /><Relationship Id="rId48" Type="http://schemas.openxmlformats.org/officeDocument/2006/relationships/hyperlink" Target="https://podminky.urs.cz/item/CS_URS_2026_01/576153311" TargetMode="External" /><Relationship Id="rId49" Type="http://schemas.openxmlformats.org/officeDocument/2006/relationships/hyperlink" Target="https://podminky.urs.cz/item/CS_URS_2026_01/469972212" TargetMode="External" /><Relationship Id="rId50" Type="http://schemas.openxmlformats.org/officeDocument/2006/relationships/hyperlink" Target="https://podminky.urs.cz/item/CS_URS_2026_01/469972222" TargetMode="External" /><Relationship Id="rId51" Type="http://schemas.openxmlformats.org/officeDocument/2006/relationships/hyperlink" Target="https://podminky.urs.cz/item/CS_URS_2026_01/469973120" TargetMode="External" /><Relationship Id="rId52" Type="http://schemas.openxmlformats.org/officeDocument/2006/relationships/hyperlink" Target="https://podminky.urs.cz/item/CS_URS_2026_01/469973125" TargetMode="External" /><Relationship Id="rId53" Type="http://schemas.openxmlformats.org/officeDocument/2006/relationships/hyperlink" Target="https://podminky.urs.cz/item/CS_URS_2026_01/460361121" TargetMode="External" /><Relationship Id="rId54" Type="http://schemas.openxmlformats.org/officeDocument/2006/relationships/hyperlink" Target="https://podminky.urs.cz/item/CS_URS_2026_01/460341113" TargetMode="External" /><Relationship Id="rId55" Type="http://schemas.openxmlformats.org/officeDocument/2006/relationships/hyperlink" Target="https://podminky.urs.cz/item/CS_URS_2026_01/460341121" TargetMode="External" /><Relationship Id="rId5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06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Rekonstrukce ul. Moravská včetně VO_R1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29. 1. 2026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25.6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Teplice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PROJEKTY CHLADNÝ s.r.o.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Ladislav Marek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16.5" customHeight="1">
      <c r="A55" s="111" t="s">
        <v>76</v>
      </c>
      <c r="B55" s="112"/>
      <c r="C55" s="113"/>
      <c r="D55" s="114" t="s">
        <v>77</v>
      </c>
      <c r="E55" s="114"/>
      <c r="F55" s="114"/>
      <c r="G55" s="114"/>
      <c r="H55" s="114"/>
      <c r="I55" s="115"/>
      <c r="J55" s="114" t="s">
        <v>78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'SO-01 - Rekonstrukce ulice'!J30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79</v>
      </c>
      <c r="AR55" s="118"/>
      <c r="AS55" s="119">
        <v>0</v>
      </c>
      <c r="AT55" s="120">
        <f>ROUND(SUM(AV55:AW55),2)</f>
        <v>0</v>
      </c>
      <c r="AU55" s="121">
        <f>'SO-01 - Rekonstrukce ulice'!P90</f>
        <v>0</v>
      </c>
      <c r="AV55" s="120">
        <f>'SO-01 - Rekonstrukce ulice'!J33</f>
        <v>0</v>
      </c>
      <c r="AW55" s="120">
        <f>'SO-01 - Rekonstrukce ulice'!J34</f>
        <v>0</v>
      </c>
      <c r="AX55" s="120">
        <f>'SO-01 - Rekonstrukce ulice'!J35</f>
        <v>0</v>
      </c>
      <c r="AY55" s="120">
        <f>'SO-01 - Rekonstrukce ulice'!J36</f>
        <v>0</v>
      </c>
      <c r="AZ55" s="120">
        <f>'SO-01 - Rekonstrukce ulice'!F33</f>
        <v>0</v>
      </c>
      <c r="BA55" s="120">
        <f>'SO-01 - Rekonstrukce ulice'!F34</f>
        <v>0</v>
      </c>
      <c r="BB55" s="120">
        <f>'SO-01 - Rekonstrukce ulice'!F35</f>
        <v>0</v>
      </c>
      <c r="BC55" s="120">
        <f>'SO-01 - Rekonstrukce ulice'!F36</f>
        <v>0</v>
      </c>
      <c r="BD55" s="122">
        <f>'SO-01 - Rekonstrukce ulice'!F37</f>
        <v>0</v>
      </c>
      <c r="BE55" s="7"/>
      <c r="BT55" s="123" t="s">
        <v>80</v>
      </c>
      <c r="BV55" s="123" t="s">
        <v>74</v>
      </c>
      <c r="BW55" s="123" t="s">
        <v>81</v>
      </c>
      <c r="BX55" s="123" t="s">
        <v>5</v>
      </c>
      <c r="CL55" s="123" t="s">
        <v>19</v>
      </c>
      <c r="CM55" s="123" t="s">
        <v>82</v>
      </c>
    </row>
    <row r="56" s="7" customFormat="1" ht="16.5" customHeight="1">
      <c r="A56" s="111" t="s">
        <v>76</v>
      </c>
      <c r="B56" s="112"/>
      <c r="C56" s="113"/>
      <c r="D56" s="114" t="s">
        <v>83</v>
      </c>
      <c r="E56" s="114"/>
      <c r="F56" s="114"/>
      <c r="G56" s="114"/>
      <c r="H56" s="114"/>
      <c r="I56" s="115"/>
      <c r="J56" s="114" t="s">
        <v>84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'SO-02 - Veřejné osvětlení'!J30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79</v>
      </c>
      <c r="AR56" s="118"/>
      <c r="AS56" s="119">
        <v>0</v>
      </c>
      <c r="AT56" s="120">
        <f>ROUND(SUM(AV56:AW56),2)</f>
        <v>0</v>
      </c>
      <c r="AU56" s="121">
        <f>'SO-02 - Veřejné osvětlení'!P81</f>
        <v>0</v>
      </c>
      <c r="AV56" s="120">
        <f>'SO-02 - Veřejné osvětlení'!J33</f>
        <v>0</v>
      </c>
      <c r="AW56" s="120">
        <f>'SO-02 - Veřejné osvětlení'!J34</f>
        <v>0</v>
      </c>
      <c r="AX56" s="120">
        <f>'SO-02 - Veřejné osvětlení'!J35</f>
        <v>0</v>
      </c>
      <c r="AY56" s="120">
        <f>'SO-02 - Veřejné osvětlení'!J36</f>
        <v>0</v>
      </c>
      <c r="AZ56" s="120">
        <f>'SO-02 - Veřejné osvětlení'!F33</f>
        <v>0</v>
      </c>
      <c r="BA56" s="120">
        <f>'SO-02 - Veřejné osvětlení'!F34</f>
        <v>0</v>
      </c>
      <c r="BB56" s="120">
        <f>'SO-02 - Veřejné osvětlení'!F35</f>
        <v>0</v>
      </c>
      <c r="BC56" s="120">
        <f>'SO-02 - Veřejné osvětlení'!F36</f>
        <v>0</v>
      </c>
      <c r="BD56" s="122">
        <f>'SO-02 - Veřejné osvětlení'!F37</f>
        <v>0</v>
      </c>
      <c r="BE56" s="7"/>
      <c r="BT56" s="123" t="s">
        <v>80</v>
      </c>
      <c r="BV56" s="123" t="s">
        <v>74</v>
      </c>
      <c r="BW56" s="123" t="s">
        <v>85</v>
      </c>
      <c r="BX56" s="123" t="s">
        <v>5</v>
      </c>
      <c r="CL56" s="123" t="s">
        <v>19</v>
      </c>
      <c r="CM56" s="123" t="s">
        <v>82</v>
      </c>
    </row>
    <row r="57" s="7" customFormat="1" ht="16.5" customHeight="1">
      <c r="A57" s="111" t="s">
        <v>76</v>
      </c>
      <c r="B57" s="112"/>
      <c r="C57" s="113"/>
      <c r="D57" s="114" t="s">
        <v>86</v>
      </c>
      <c r="E57" s="114"/>
      <c r="F57" s="114"/>
      <c r="G57" s="114"/>
      <c r="H57" s="114"/>
      <c r="I57" s="115"/>
      <c r="J57" s="114" t="s">
        <v>87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'VON - Vedlejší a ostatní 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86</v>
      </c>
      <c r="AR57" s="118"/>
      <c r="AS57" s="124">
        <v>0</v>
      </c>
      <c r="AT57" s="125">
        <f>ROUND(SUM(AV57:AW57),2)</f>
        <v>0</v>
      </c>
      <c r="AU57" s="126">
        <f>'VON - Vedlejší a ostatní ...'!P85</f>
        <v>0</v>
      </c>
      <c r="AV57" s="125">
        <f>'VON - Vedlejší a ostatní ...'!J33</f>
        <v>0</v>
      </c>
      <c r="AW57" s="125">
        <f>'VON - Vedlejší a ostatní ...'!J34</f>
        <v>0</v>
      </c>
      <c r="AX57" s="125">
        <f>'VON - Vedlejší a ostatní ...'!J35</f>
        <v>0</v>
      </c>
      <c r="AY57" s="125">
        <f>'VON - Vedlejší a ostatní ...'!J36</f>
        <v>0</v>
      </c>
      <c r="AZ57" s="125">
        <f>'VON - Vedlejší a ostatní ...'!F33</f>
        <v>0</v>
      </c>
      <c r="BA57" s="125">
        <f>'VON - Vedlejší a ostatní ...'!F34</f>
        <v>0</v>
      </c>
      <c r="BB57" s="125">
        <f>'VON - Vedlejší a ostatní ...'!F35</f>
        <v>0</v>
      </c>
      <c r="BC57" s="125">
        <f>'VON - Vedlejší a ostatní ...'!F36</f>
        <v>0</v>
      </c>
      <c r="BD57" s="127">
        <f>'VON - Vedlejší a ostatní ...'!F37</f>
        <v>0</v>
      </c>
      <c r="BE57" s="7"/>
      <c r="BT57" s="123" t="s">
        <v>80</v>
      </c>
      <c r="BV57" s="123" t="s">
        <v>74</v>
      </c>
      <c r="BW57" s="123" t="s">
        <v>88</v>
      </c>
      <c r="BX57" s="123" t="s">
        <v>5</v>
      </c>
      <c r="CL57" s="123" t="s">
        <v>19</v>
      </c>
      <c r="CM57" s="123" t="s">
        <v>82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t0ZgDKHiw7HLaNjl+ZLBVQr3GaXwjT4HQIRz9vV9WweM/oyVIg0yKFYzkL+ptt6SgLbpHSFNesqgbpP9KoReRQ==" hashValue="uaFrxCLvdY9AQiwWIxGGtWBfuS6iW1ttwnpqiqyBrr+vxzmjJjIEN3eC6tQ1M5/j4iDy54KjJ+5F7gp7JxUi+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-01 - Rekonstrukce ulice'!C2" display="/"/>
    <hyperlink ref="A56" location="'SO-02 - Veřejné osvětlení'!C2" display="/"/>
    <hyperlink ref="A57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hidden="1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Rekonstrukce ul. Moravská včetně VO_R1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91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29. 1. 2026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ROUND((SUM(BE90:BE410)),  2)</f>
        <v>0</v>
      </c>
      <c r="G33" s="38"/>
      <c r="H33" s="38"/>
      <c r="I33" s="148">
        <v>0.20999999999999999</v>
      </c>
      <c r="J33" s="147">
        <f>ROUND(((SUM(BE90:BE410))*I33),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ROUND((SUM(BF90:BF410)),  2)</f>
        <v>0</v>
      </c>
      <c r="G34" s="38"/>
      <c r="H34" s="38"/>
      <c r="I34" s="148">
        <v>0.12</v>
      </c>
      <c r="J34" s="147">
        <f>ROUND(((SUM(BF90:BF410))*I34),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ROUND((SUM(BG90:BG410)),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ROUND((SUM(BH90:BH410)),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ROUND((SUM(BI90:BI410)),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ul. Moravská včetně VO_R1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SO-01 - Rekonstrukce ulice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29. 1. 2026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Teplice</v>
      </c>
      <c r="G54" s="40"/>
      <c r="H54" s="40"/>
      <c r="I54" s="32" t="s">
        <v>31</v>
      </c>
      <c r="J54" s="36" t="str">
        <f>E21</f>
        <v>PROJEKTY CHLADNÝ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Ladislav Marek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93</v>
      </c>
      <c r="D57" s="162"/>
      <c r="E57" s="162"/>
      <c r="F57" s="162"/>
      <c r="G57" s="162"/>
      <c r="H57" s="162"/>
      <c r="I57" s="162"/>
      <c r="J57" s="163" t="s">
        <v>94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65"/>
      <c r="C60" s="166"/>
      <c r="D60" s="167" t="s">
        <v>96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97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98</v>
      </c>
      <c r="E62" s="174"/>
      <c r="F62" s="174"/>
      <c r="G62" s="174"/>
      <c r="H62" s="174"/>
      <c r="I62" s="174"/>
      <c r="J62" s="175">
        <f>J218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99</v>
      </c>
      <c r="E63" s="174"/>
      <c r="F63" s="174"/>
      <c r="G63" s="174"/>
      <c r="H63" s="174"/>
      <c r="I63" s="174"/>
      <c r="J63" s="175">
        <f>J224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100</v>
      </c>
      <c r="E64" s="174"/>
      <c r="F64" s="174"/>
      <c r="G64" s="174"/>
      <c r="H64" s="174"/>
      <c r="I64" s="174"/>
      <c r="J64" s="175">
        <f>J232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101</v>
      </c>
      <c r="E65" s="174"/>
      <c r="F65" s="174"/>
      <c r="G65" s="174"/>
      <c r="H65" s="174"/>
      <c r="I65" s="174"/>
      <c r="J65" s="175">
        <f>J287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102</v>
      </c>
      <c r="E66" s="174"/>
      <c r="F66" s="174"/>
      <c r="G66" s="174"/>
      <c r="H66" s="174"/>
      <c r="I66" s="174"/>
      <c r="J66" s="175">
        <f>J318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103</v>
      </c>
      <c r="E67" s="174"/>
      <c r="F67" s="174"/>
      <c r="G67" s="174"/>
      <c r="H67" s="174"/>
      <c r="I67" s="174"/>
      <c r="J67" s="175">
        <f>J357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104</v>
      </c>
      <c r="E68" s="174"/>
      <c r="F68" s="174"/>
      <c r="G68" s="174"/>
      <c r="H68" s="174"/>
      <c r="I68" s="174"/>
      <c r="J68" s="175">
        <f>J371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5"/>
      <c r="C69" s="166"/>
      <c r="D69" s="167" t="s">
        <v>105</v>
      </c>
      <c r="E69" s="168"/>
      <c r="F69" s="168"/>
      <c r="G69" s="168"/>
      <c r="H69" s="168"/>
      <c r="I69" s="168"/>
      <c r="J69" s="169">
        <f>J374</f>
        <v>0</v>
      </c>
      <c r="K69" s="166"/>
      <c r="L69" s="17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1"/>
      <c r="C70" s="172"/>
      <c r="D70" s="173" t="s">
        <v>106</v>
      </c>
      <c r="E70" s="174"/>
      <c r="F70" s="174"/>
      <c r="G70" s="174"/>
      <c r="H70" s="174"/>
      <c r="I70" s="174"/>
      <c r="J70" s="175">
        <f>J375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107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Rekonstrukce ul. Moravská včetně VO_R1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90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SO-01 - Rekonstrukce ulice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 xml:space="preserve"> </v>
      </c>
      <c r="G84" s="40"/>
      <c r="H84" s="40"/>
      <c r="I84" s="32" t="s">
        <v>23</v>
      </c>
      <c r="J84" s="72" t="str">
        <f>IF(J12="","",J12)</f>
        <v>29. 1. 2026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5.65" customHeight="1">
      <c r="A86" s="38"/>
      <c r="B86" s="39"/>
      <c r="C86" s="32" t="s">
        <v>25</v>
      </c>
      <c r="D86" s="40"/>
      <c r="E86" s="40"/>
      <c r="F86" s="27" t="str">
        <f>E15</f>
        <v>Statutární město Teplice</v>
      </c>
      <c r="G86" s="40"/>
      <c r="H86" s="40"/>
      <c r="I86" s="32" t="s">
        <v>31</v>
      </c>
      <c r="J86" s="36" t="str">
        <f>E21</f>
        <v>PROJEKTY CHLADNÝ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Ladislav Marek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108</v>
      </c>
      <c r="D89" s="180" t="s">
        <v>57</v>
      </c>
      <c r="E89" s="180" t="s">
        <v>53</v>
      </c>
      <c r="F89" s="180" t="s">
        <v>54</v>
      </c>
      <c r="G89" s="180" t="s">
        <v>109</v>
      </c>
      <c r="H89" s="180" t="s">
        <v>110</v>
      </c>
      <c r="I89" s="180" t="s">
        <v>111</v>
      </c>
      <c r="J89" s="180" t="s">
        <v>94</v>
      </c>
      <c r="K89" s="181" t="s">
        <v>112</v>
      </c>
      <c r="L89" s="182"/>
      <c r="M89" s="92" t="s">
        <v>19</v>
      </c>
      <c r="N89" s="93" t="s">
        <v>42</v>
      </c>
      <c r="O89" s="93" t="s">
        <v>113</v>
      </c>
      <c r="P89" s="93" t="s">
        <v>114</v>
      </c>
      <c r="Q89" s="93" t="s">
        <v>115</v>
      </c>
      <c r="R89" s="93" t="s">
        <v>116</v>
      </c>
      <c r="S89" s="93" t="s">
        <v>117</v>
      </c>
      <c r="T89" s="94" t="s">
        <v>118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119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P91+P374</f>
        <v>0</v>
      </c>
      <c r="Q90" s="96"/>
      <c r="R90" s="185">
        <f>R91+R374</f>
        <v>591.15579860000003</v>
      </c>
      <c r="S90" s="96"/>
      <c r="T90" s="186">
        <f>T91+T374</f>
        <v>3689.0219999999999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71</v>
      </c>
      <c r="AU90" s="17" t="s">
        <v>95</v>
      </c>
      <c r="BK90" s="187">
        <f>BK91+BK374</f>
        <v>0</v>
      </c>
    </row>
    <row r="91" s="12" customFormat="1" ht="25.92" customHeight="1">
      <c r="A91" s="12"/>
      <c r="B91" s="188"/>
      <c r="C91" s="189"/>
      <c r="D91" s="190" t="s">
        <v>71</v>
      </c>
      <c r="E91" s="191" t="s">
        <v>120</v>
      </c>
      <c r="F91" s="191" t="s">
        <v>121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P92+P218+P224+P232+P287+P318+P357+P371</f>
        <v>0</v>
      </c>
      <c r="Q91" s="196"/>
      <c r="R91" s="197">
        <f>R92+R218+R224+R232+R287+R318+R357+R371</f>
        <v>232.32233059999999</v>
      </c>
      <c r="S91" s="196"/>
      <c r="T91" s="198">
        <f>T92+T218+T224+T232+T287+T318+T357+T371</f>
        <v>3689.0219999999999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80</v>
      </c>
      <c r="AT91" s="200" t="s">
        <v>71</v>
      </c>
      <c r="AU91" s="200" t="s">
        <v>72</v>
      </c>
      <c r="AY91" s="199" t="s">
        <v>122</v>
      </c>
      <c r="BK91" s="201">
        <f>BK92+BK218+BK224+BK232+BK287+BK318+BK357+BK371</f>
        <v>0</v>
      </c>
    </row>
    <row r="92" s="12" customFormat="1" ht="22.8" customHeight="1">
      <c r="A92" s="12"/>
      <c r="B92" s="188"/>
      <c r="C92" s="189"/>
      <c r="D92" s="190" t="s">
        <v>71</v>
      </c>
      <c r="E92" s="202" t="s">
        <v>80</v>
      </c>
      <c r="F92" s="202" t="s">
        <v>123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SUM(P93:P217)</f>
        <v>0</v>
      </c>
      <c r="Q92" s="196"/>
      <c r="R92" s="197">
        <f>SUM(R93:R217)</f>
        <v>9.9727499999999996</v>
      </c>
      <c r="S92" s="196"/>
      <c r="T92" s="198">
        <f>SUM(T93:T217)</f>
        <v>3647.694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80</v>
      </c>
      <c r="AT92" s="200" t="s">
        <v>71</v>
      </c>
      <c r="AU92" s="200" t="s">
        <v>80</v>
      </c>
      <c r="AY92" s="199" t="s">
        <v>122</v>
      </c>
      <c r="BK92" s="201">
        <f>SUM(BK93:BK217)</f>
        <v>0</v>
      </c>
    </row>
    <row r="93" s="2" customFormat="1" ht="37.8" customHeight="1">
      <c r="A93" s="38"/>
      <c r="B93" s="39"/>
      <c r="C93" s="204" t="s">
        <v>80</v>
      </c>
      <c r="D93" s="204" t="s">
        <v>124</v>
      </c>
      <c r="E93" s="205" t="s">
        <v>125</v>
      </c>
      <c r="F93" s="206" t="s">
        <v>126</v>
      </c>
      <c r="G93" s="207" t="s">
        <v>127</v>
      </c>
      <c r="H93" s="208">
        <v>6</v>
      </c>
      <c r="I93" s="209"/>
      <c r="J93" s="210">
        <f>ROUND(I93*H93,2)</f>
        <v>0</v>
      </c>
      <c r="K93" s="206" t="s">
        <v>128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0.26000000000000001</v>
      </c>
      <c r="T93" s="214">
        <f>S93*H93</f>
        <v>1.5600000000000001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129</v>
      </c>
      <c r="AT93" s="215" t="s">
        <v>124</v>
      </c>
      <c r="AU93" s="215" t="s">
        <v>82</v>
      </c>
      <c r="AY93" s="17" t="s">
        <v>122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80</v>
      </c>
      <c r="BK93" s="216">
        <f>ROUND(I93*H93,2)</f>
        <v>0</v>
      </c>
      <c r="BL93" s="17" t="s">
        <v>129</v>
      </c>
      <c r="BM93" s="215" t="s">
        <v>130</v>
      </c>
    </row>
    <row r="94" s="2" customFormat="1">
      <c r="A94" s="38"/>
      <c r="B94" s="39"/>
      <c r="C94" s="40"/>
      <c r="D94" s="217" t="s">
        <v>131</v>
      </c>
      <c r="E94" s="40"/>
      <c r="F94" s="218" t="s">
        <v>132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131</v>
      </c>
      <c r="AU94" s="17" t="s">
        <v>82</v>
      </c>
    </row>
    <row r="95" s="13" customFormat="1">
      <c r="A95" s="13"/>
      <c r="B95" s="222"/>
      <c r="C95" s="223"/>
      <c r="D95" s="224" t="s">
        <v>133</v>
      </c>
      <c r="E95" s="225" t="s">
        <v>19</v>
      </c>
      <c r="F95" s="226" t="s">
        <v>134</v>
      </c>
      <c r="G95" s="223"/>
      <c r="H95" s="225" t="s">
        <v>19</v>
      </c>
      <c r="I95" s="227"/>
      <c r="J95" s="223"/>
      <c r="K95" s="223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133</v>
      </c>
      <c r="AU95" s="232" t="s">
        <v>82</v>
      </c>
      <c r="AV95" s="13" t="s">
        <v>80</v>
      </c>
      <c r="AW95" s="13" t="s">
        <v>33</v>
      </c>
      <c r="AX95" s="13" t="s">
        <v>72</v>
      </c>
      <c r="AY95" s="232" t="s">
        <v>122</v>
      </c>
    </row>
    <row r="96" s="14" customFormat="1">
      <c r="A96" s="14"/>
      <c r="B96" s="233"/>
      <c r="C96" s="234"/>
      <c r="D96" s="224" t="s">
        <v>133</v>
      </c>
      <c r="E96" s="235" t="s">
        <v>19</v>
      </c>
      <c r="F96" s="236" t="s">
        <v>135</v>
      </c>
      <c r="G96" s="234"/>
      <c r="H96" s="237">
        <v>6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3" t="s">
        <v>133</v>
      </c>
      <c r="AU96" s="243" t="s">
        <v>82</v>
      </c>
      <c r="AV96" s="14" t="s">
        <v>82</v>
      </c>
      <c r="AW96" s="14" t="s">
        <v>33</v>
      </c>
      <c r="AX96" s="14" t="s">
        <v>80</v>
      </c>
      <c r="AY96" s="243" t="s">
        <v>122</v>
      </c>
    </row>
    <row r="97" s="2" customFormat="1" ht="37.8" customHeight="1">
      <c r="A97" s="38"/>
      <c r="B97" s="39"/>
      <c r="C97" s="204" t="s">
        <v>82</v>
      </c>
      <c r="D97" s="204" t="s">
        <v>124</v>
      </c>
      <c r="E97" s="205" t="s">
        <v>136</v>
      </c>
      <c r="F97" s="206" t="s">
        <v>137</v>
      </c>
      <c r="G97" s="207" t="s">
        <v>127</v>
      </c>
      <c r="H97" s="208">
        <v>600</v>
      </c>
      <c r="I97" s="209"/>
      <c r="J97" s="210">
        <f>ROUND(I97*H97,2)</f>
        <v>0</v>
      </c>
      <c r="K97" s="206" t="s">
        <v>128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0.28999999999999998</v>
      </c>
      <c r="T97" s="214">
        <f>S97*H97</f>
        <v>174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129</v>
      </c>
      <c r="AT97" s="215" t="s">
        <v>124</v>
      </c>
      <c r="AU97" s="215" t="s">
        <v>82</v>
      </c>
      <c r="AY97" s="17" t="s">
        <v>122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80</v>
      </c>
      <c r="BK97" s="216">
        <f>ROUND(I97*H97,2)</f>
        <v>0</v>
      </c>
      <c r="BL97" s="17" t="s">
        <v>129</v>
      </c>
      <c r="BM97" s="215" t="s">
        <v>138</v>
      </c>
    </row>
    <row r="98" s="2" customFormat="1">
      <c r="A98" s="38"/>
      <c r="B98" s="39"/>
      <c r="C98" s="40"/>
      <c r="D98" s="217" t="s">
        <v>131</v>
      </c>
      <c r="E98" s="40"/>
      <c r="F98" s="218" t="s">
        <v>139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131</v>
      </c>
      <c r="AU98" s="17" t="s">
        <v>82</v>
      </c>
    </row>
    <row r="99" s="13" customFormat="1">
      <c r="A99" s="13"/>
      <c r="B99" s="222"/>
      <c r="C99" s="223"/>
      <c r="D99" s="224" t="s">
        <v>133</v>
      </c>
      <c r="E99" s="225" t="s">
        <v>19</v>
      </c>
      <c r="F99" s="226" t="s">
        <v>140</v>
      </c>
      <c r="G99" s="223"/>
      <c r="H99" s="225" t="s">
        <v>19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133</v>
      </c>
      <c r="AU99" s="232" t="s">
        <v>82</v>
      </c>
      <c r="AV99" s="13" t="s">
        <v>80</v>
      </c>
      <c r="AW99" s="13" t="s">
        <v>33</v>
      </c>
      <c r="AX99" s="13" t="s">
        <v>72</v>
      </c>
      <c r="AY99" s="232" t="s">
        <v>122</v>
      </c>
    </row>
    <row r="100" s="14" customFormat="1">
      <c r="A100" s="14"/>
      <c r="B100" s="233"/>
      <c r="C100" s="234"/>
      <c r="D100" s="224" t="s">
        <v>133</v>
      </c>
      <c r="E100" s="235" t="s">
        <v>19</v>
      </c>
      <c r="F100" s="236" t="s">
        <v>141</v>
      </c>
      <c r="G100" s="234"/>
      <c r="H100" s="237">
        <v>600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3" t="s">
        <v>133</v>
      </c>
      <c r="AU100" s="243" t="s">
        <v>82</v>
      </c>
      <c r="AV100" s="14" t="s">
        <v>82</v>
      </c>
      <c r="AW100" s="14" t="s">
        <v>33</v>
      </c>
      <c r="AX100" s="14" t="s">
        <v>80</v>
      </c>
      <c r="AY100" s="243" t="s">
        <v>122</v>
      </c>
    </row>
    <row r="101" s="2" customFormat="1" ht="37.8" customHeight="1">
      <c r="A101" s="38"/>
      <c r="B101" s="39"/>
      <c r="C101" s="204" t="s">
        <v>142</v>
      </c>
      <c r="D101" s="204" t="s">
        <v>124</v>
      </c>
      <c r="E101" s="205" t="s">
        <v>143</v>
      </c>
      <c r="F101" s="206" t="s">
        <v>144</v>
      </c>
      <c r="G101" s="207" t="s">
        <v>127</v>
      </c>
      <c r="H101" s="208">
        <v>3183</v>
      </c>
      <c r="I101" s="209"/>
      <c r="J101" s="210">
        <f>ROUND(I101*H101,2)</f>
        <v>0</v>
      </c>
      <c r="K101" s="206" t="s">
        <v>128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0.57999999999999996</v>
      </c>
      <c r="T101" s="214">
        <f>S101*H101</f>
        <v>1846.1399999999999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129</v>
      </c>
      <c r="AT101" s="215" t="s">
        <v>124</v>
      </c>
      <c r="AU101" s="215" t="s">
        <v>82</v>
      </c>
      <c r="AY101" s="17" t="s">
        <v>122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80</v>
      </c>
      <c r="BK101" s="216">
        <f>ROUND(I101*H101,2)</f>
        <v>0</v>
      </c>
      <c r="BL101" s="17" t="s">
        <v>129</v>
      </c>
      <c r="BM101" s="215" t="s">
        <v>145</v>
      </c>
    </row>
    <row r="102" s="2" customFormat="1">
      <c r="A102" s="38"/>
      <c r="B102" s="39"/>
      <c r="C102" s="40"/>
      <c r="D102" s="217" t="s">
        <v>131</v>
      </c>
      <c r="E102" s="40"/>
      <c r="F102" s="218" t="s">
        <v>146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131</v>
      </c>
      <c r="AU102" s="17" t="s">
        <v>82</v>
      </c>
    </row>
    <row r="103" s="13" customFormat="1">
      <c r="A103" s="13"/>
      <c r="B103" s="222"/>
      <c r="C103" s="223"/>
      <c r="D103" s="224" t="s">
        <v>133</v>
      </c>
      <c r="E103" s="225" t="s">
        <v>19</v>
      </c>
      <c r="F103" s="226" t="s">
        <v>147</v>
      </c>
      <c r="G103" s="223"/>
      <c r="H103" s="225" t="s">
        <v>19</v>
      </c>
      <c r="I103" s="227"/>
      <c r="J103" s="223"/>
      <c r="K103" s="223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133</v>
      </c>
      <c r="AU103" s="232" t="s">
        <v>82</v>
      </c>
      <c r="AV103" s="13" t="s">
        <v>80</v>
      </c>
      <c r="AW103" s="13" t="s">
        <v>33</v>
      </c>
      <c r="AX103" s="13" t="s">
        <v>72</v>
      </c>
      <c r="AY103" s="232" t="s">
        <v>122</v>
      </c>
    </row>
    <row r="104" s="14" customFormat="1">
      <c r="A104" s="14"/>
      <c r="B104" s="233"/>
      <c r="C104" s="234"/>
      <c r="D104" s="224" t="s">
        <v>133</v>
      </c>
      <c r="E104" s="235" t="s">
        <v>19</v>
      </c>
      <c r="F104" s="236" t="s">
        <v>148</v>
      </c>
      <c r="G104" s="234"/>
      <c r="H104" s="237">
        <v>3183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3" t="s">
        <v>133</v>
      </c>
      <c r="AU104" s="243" t="s">
        <v>82</v>
      </c>
      <c r="AV104" s="14" t="s">
        <v>82</v>
      </c>
      <c r="AW104" s="14" t="s">
        <v>33</v>
      </c>
      <c r="AX104" s="14" t="s">
        <v>80</v>
      </c>
      <c r="AY104" s="243" t="s">
        <v>122</v>
      </c>
    </row>
    <row r="105" s="2" customFormat="1" ht="33" customHeight="1">
      <c r="A105" s="38"/>
      <c r="B105" s="39"/>
      <c r="C105" s="204" t="s">
        <v>129</v>
      </c>
      <c r="D105" s="204" t="s">
        <v>124</v>
      </c>
      <c r="E105" s="205" t="s">
        <v>149</v>
      </c>
      <c r="F105" s="206" t="s">
        <v>150</v>
      </c>
      <c r="G105" s="207" t="s">
        <v>127</v>
      </c>
      <c r="H105" s="208">
        <v>3783</v>
      </c>
      <c r="I105" s="209"/>
      <c r="J105" s="210">
        <f>ROUND(I105*H105,2)</f>
        <v>0</v>
      </c>
      <c r="K105" s="206" t="s">
        <v>128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0.316</v>
      </c>
      <c r="T105" s="214">
        <f>S105*H105</f>
        <v>1195.4280000000001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129</v>
      </c>
      <c r="AT105" s="215" t="s">
        <v>124</v>
      </c>
      <c r="AU105" s="215" t="s">
        <v>82</v>
      </c>
      <c r="AY105" s="17" t="s">
        <v>122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80</v>
      </c>
      <c r="BK105" s="216">
        <f>ROUND(I105*H105,2)</f>
        <v>0</v>
      </c>
      <c r="BL105" s="17" t="s">
        <v>129</v>
      </c>
      <c r="BM105" s="215" t="s">
        <v>151</v>
      </c>
    </row>
    <row r="106" s="2" customFormat="1">
      <c r="A106" s="38"/>
      <c r="B106" s="39"/>
      <c r="C106" s="40"/>
      <c r="D106" s="217" t="s">
        <v>131</v>
      </c>
      <c r="E106" s="40"/>
      <c r="F106" s="218" t="s">
        <v>152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131</v>
      </c>
      <c r="AU106" s="17" t="s">
        <v>82</v>
      </c>
    </row>
    <row r="107" s="13" customFormat="1">
      <c r="A107" s="13"/>
      <c r="B107" s="222"/>
      <c r="C107" s="223"/>
      <c r="D107" s="224" t="s">
        <v>133</v>
      </c>
      <c r="E107" s="225" t="s">
        <v>19</v>
      </c>
      <c r="F107" s="226" t="s">
        <v>147</v>
      </c>
      <c r="G107" s="223"/>
      <c r="H107" s="225" t="s">
        <v>19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133</v>
      </c>
      <c r="AU107" s="232" t="s">
        <v>82</v>
      </c>
      <c r="AV107" s="13" t="s">
        <v>80</v>
      </c>
      <c r="AW107" s="13" t="s">
        <v>33</v>
      </c>
      <c r="AX107" s="13" t="s">
        <v>72</v>
      </c>
      <c r="AY107" s="232" t="s">
        <v>122</v>
      </c>
    </row>
    <row r="108" s="14" customFormat="1">
      <c r="A108" s="14"/>
      <c r="B108" s="233"/>
      <c r="C108" s="234"/>
      <c r="D108" s="224" t="s">
        <v>133</v>
      </c>
      <c r="E108" s="235" t="s">
        <v>19</v>
      </c>
      <c r="F108" s="236" t="s">
        <v>148</v>
      </c>
      <c r="G108" s="234"/>
      <c r="H108" s="237">
        <v>3183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3" t="s">
        <v>133</v>
      </c>
      <c r="AU108" s="243" t="s">
        <v>82</v>
      </c>
      <c r="AV108" s="14" t="s">
        <v>82</v>
      </c>
      <c r="AW108" s="14" t="s">
        <v>33</v>
      </c>
      <c r="AX108" s="14" t="s">
        <v>72</v>
      </c>
      <c r="AY108" s="243" t="s">
        <v>122</v>
      </c>
    </row>
    <row r="109" s="13" customFormat="1">
      <c r="A109" s="13"/>
      <c r="B109" s="222"/>
      <c r="C109" s="223"/>
      <c r="D109" s="224" t="s">
        <v>133</v>
      </c>
      <c r="E109" s="225" t="s">
        <v>19</v>
      </c>
      <c r="F109" s="226" t="s">
        <v>140</v>
      </c>
      <c r="G109" s="223"/>
      <c r="H109" s="225" t="s">
        <v>19</v>
      </c>
      <c r="I109" s="227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133</v>
      </c>
      <c r="AU109" s="232" t="s">
        <v>82</v>
      </c>
      <c r="AV109" s="13" t="s">
        <v>80</v>
      </c>
      <c r="AW109" s="13" t="s">
        <v>33</v>
      </c>
      <c r="AX109" s="13" t="s">
        <v>72</v>
      </c>
      <c r="AY109" s="232" t="s">
        <v>122</v>
      </c>
    </row>
    <row r="110" s="14" customFormat="1">
      <c r="A110" s="14"/>
      <c r="B110" s="233"/>
      <c r="C110" s="234"/>
      <c r="D110" s="224" t="s">
        <v>133</v>
      </c>
      <c r="E110" s="235" t="s">
        <v>19</v>
      </c>
      <c r="F110" s="236" t="s">
        <v>141</v>
      </c>
      <c r="G110" s="234"/>
      <c r="H110" s="237">
        <v>600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3" t="s">
        <v>133</v>
      </c>
      <c r="AU110" s="243" t="s">
        <v>82</v>
      </c>
      <c r="AV110" s="14" t="s">
        <v>82</v>
      </c>
      <c r="AW110" s="14" t="s">
        <v>33</v>
      </c>
      <c r="AX110" s="14" t="s">
        <v>72</v>
      </c>
      <c r="AY110" s="243" t="s">
        <v>122</v>
      </c>
    </row>
    <row r="111" s="15" customFormat="1">
      <c r="A111" s="15"/>
      <c r="B111" s="244"/>
      <c r="C111" s="245"/>
      <c r="D111" s="224" t="s">
        <v>133</v>
      </c>
      <c r="E111" s="246" t="s">
        <v>19</v>
      </c>
      <c r="F111" s="247" t="s">
        <v>153</v>
      </c>
      <c r="G111" s="245"/>
      <c r="H111" s="248">
        <v>3783</v>
      </c>
      <c r="I111" s="249"/>
      <c r="J111" s="245"/>
      <c r="K111" s="245"/>
      <c r="L111" s="250"/>
      <c r="M111" s="251"/>
      <c r="N111" s="252"/>
      <c r="O111" s="252"/>
      <c r="P111" s="252"/>
      <c r="Q111" s="252"/>
      <c r="R111" s="252"/>
      <c r="S111" s="252"/>
      <c r="T111" s="253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4" t="s">
        <v>133</v>
      </c>
      <c r="AU111" s="254" t="s">
        <v>82</v>
      </c>
      <c r="AV111" s="15" t="s">
        <v>129</v>
      </c>
      <c r="AW111" s="15" t="s">
        <v>33</v>
      </c>
      <c r="AX111" s="15" t="s">
        <v>80</v>
      </c>
      <c r="AY111" s="254" t="s">
        <v>122</v>
      </c>
    </row>
    <row r="112" s="2" customFormat="1" ht="37.8" customHeight="1">
      <c r="A112" s="38"/>
      <c r="B112" s="39"/>
      <c r="C112" s="204" t="s">
        <v>154</v>
      </c>
      <c r="D112" s="204" t="s">
        <v>124</v>
      </c>
      <c r="E112" s="205" t="s">
        <v>155</v>
      </c>
      <c r="F112" s="206" t="s">
        <v>156</v>
      </c>
      <c r="G112" s="207" t="s">
        <v>127</v>
      </c>
      <c r="H112" s="208">
        <v>31</v>
      </c>
      <c r="I112" s="209"/>
      <c r="J112" s="210">
        <f>ROUND(I112*H112,2)</f>
        <v>0</v>
      </c>
      <c r="K112" s="206" t="s">
        <v>128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0.28999999999999998</v>
      </c>
      <c r="T112" s="214">
        <f>S112*H112</f>
        <v>8.9900000000000002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129</v>
      </c>
      <c r="AT112" s="215" t="s">
        <v>124</v>
      </c>
      <c r="AU112" s="215" t="s">
        <v>82</v>
      </c>
      <c r="AY112" s="17" t="s">
        <v>122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80</v>
      </c>
      <c r="BK112" s="216">
        <f>ROUND(I112*H112,2)</f>
        <v>0</v>
      </c>
      <c r="BL112" s="17" t="s">
        <v>129</v>
      </c>
      <c r="BM112" s="215" t="s">
        <v>157</v>
      </c>
    </row>
    <row r="113" s="2" customFormat="1">
      <c r="A113" s="38"/>
      <c r="B113" s="39"/>
      <c r="C113" s="40"/>
      <c r="D113" s="217" t="s">
        <v>131</v>
      </c>
      <c r="E113" s="40"/>
      <c r="F113" s="218" t="s">
        <v>158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131</v>
      </c>
      <c r="AU113" s="17" t="s">
        <v>82</v>
      </c>
    </row>
    <row r="114" s="13" customFormat="1">
      <c r="A114" s="13"/>
      <c r="B114" s="222"/>
      <c r="C114" s="223"/>
      <c r="D114" s="224" t="s">
        <v>133</v>
      </c>
      <c r="E114" s="225" t="s">
        <v>19</v>
      </c>
      <c r="F114" s="226" t="s">
        <v>159</v>
      </c>
      <c r="G114" s="223"/>
      <c r="H114" s="225" t="s">
        <v>19</v>
      </c>
      <c r="I114" s="227"/>
      <c r="J114" s="223"/>
      <c r="K114" s="223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133</v>
      </c>
      <c r="AU114" s="232" t="s">
        <v>82</v>
      </c>
      <c r="AV114" s="13" t="s">
        <v>80</v>
      </c>
      <c r="AW114" s="13" t="s">
        <v>33</v>
      </c>
      <c r="AX114" s="13" t="s">
        <v>72</v>
      </c>
      <c r="AY114" s="232" t="s">
        <v>122</v>
      </c>
    </row>
    <row r="115" s="14" customFormat="1">
      <c r="A115" s="14"/>
      <c r="B115" s="233"/>
      <c r="C115" s="234"/>
      <c r="D115" s="224" t="s">
        <v>133</v>
      </c>
      <c r="E115" s="235" t="s">
        <v>19</v>
      </c>
      <c r="F115" s="236" t="s">
        <v>160</v>
      </c>
      <c r="G115" s="234"/>
      <c r="H115" s="237">
        <v>17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3" t="s">
        <v>133</v>
      </c>
      <c r="AU115" s="243" t="s">
        <v>82</v>
      </c>
      <c r="AV115" s="14" t="s">
        <v>82</v>
      </c>
      <c r="AW115" s="14" t="s">
        <v>33</v>
      </c>
      <c r="AX115" s="14" t="s">
        <v>72</v>
      </c>
      <c r="AY115" s="243" t="s">
        <v>122</v>
      </c>
    </row>
    <row r="116" s="13" customFormat="1">
      <c r="A116" s="13"/>
      <c r="B116" s="222"/>
      <c r="C116" s="223"/>
      <c r="D116" s="224" t="s">
        <v>133</v>
      </c>
      <c r="E116" s="225" t="s">
        <v>19</v>
      </c>
      <c r="F116" s="226" t="s">
        <v>134</v>
      </c>
      <c r="G116" s="223"/>
      <c r="H116" s="225" t="s">
        <v>19</v>
      </c>
      <c r="I116" s="227"/>
      <c r="J116" s="223"/>
      <c r="K116" s="223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133</v>
      </c>
      <c r="AU116" s="232" t="s">
        <v>82</v>
      </c>
      <c r="AV116" s="13" t="s">
        <v>80</v>
      </c>
      <c r="AW116" s="13" t="s">
        <v>33</v>
      </c>
      <c r="AX116" s="13" t="s">
        <v>72</v>
      </c>
      <c r="AY116" s="232" t="s">
        <v>122</v>
      </c>
    </row>
    <row r="117" s="14" customFormat="1">
      <c r="A117" s="14"/>
      <c r="B117" s="233"/>
      <c r="C117" s="234"/>
      <c r="D117" s="224" t="s">
        <v>133</v>
      </c>
      <c r="E117" s="235" t="s">
        <v>19</v>
      </c>
      <c r="F117" s="236" t="s">
        <v>135</v>
      </c>
      <c r="G117" s="234"/>
      <c r="H117" s="237">
        <v>6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3" t="s">
        <v>133</v>
      </c>
      <c r="AU117" s="243" t="s">
        <v>82</v>
      </c>
      <c r="AV117" s="14" t="s">
        <v>82</v>
      </c>
      <c r="AW117" s="14" t="s">
        <v>33</v>
      </c>
      <c r="AX117" s="14" t="s">
        <v>72</v>
      </c>
      <c r="AY117" s="243" t="s">
        <v>122</v>
      </c>
    </row>
    <row r="118" s="13" customFormat="1">
      <c r="A118" s="13"/>
      <c r="B118" s="222"/>
      <c r="C118" s="223"/>
      <c r="D118" s="224" t="s">
        <v>133</v>
      </c>
      <c r="E118" s="225" t="s">
        <v>19</v>
      </c>
      <c r="F118" s="226" t="s">
        <v>161</v>
      </c>
      <c r="G118" s="223"/>
      <c r="H118" s="225" t="s">
        <v>19</v>
      </c>
      <c r="I118" s="227"/>
      <c r="J118" s="223"/>
      <c r="K118" s="223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133</v>
      </c>
      <c r="AU118" s="232" t="s">
        <v>82</v>
      </c>
      <c r="AV118" s="13" t="s">
        <v>80</v>
      </c>
      <c r="AW118" s="13" t="s">
        <v>33</v>
      </c>
      <c r="AX118" s="13" t="s">
        <v>72</v>
      </c>
      <c r="AY118" s="232" t="s">
        <v>122</v>
      </c>
    </row>
    <row r="119" s="14" customFormat="1">
      <c r="A119" s="14"/>
      <c r="B119" s="233"/>
      <c r="C119" s="234"/>
      <c r="D119" s="224" t="s">
        <v>133</v>
      </c>
      <c r="E119" s="235" t="s">
        <v>19</v>
      </c>
      <c r="F119" s="236" t="s">
        <v>162</v>
      </c>
      <c r="G119" s="234"/>
      <c r="H119" s="237">
        <v>8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3" t="s">
        <v>133</v>
      </c>
      <c r="AU119" s="243" t="s">
        <v>82</v>
      </c>
      <c r="AV119" s="14" t="s">
        <v>82</v>
      </c>
      <c r="AW119" s="14" t="s">
        <v>33</v>
      </c>
      <c r="AX119" s="14" t="s">
        <v>72</v>
      </c>
      <c r="AY119" s="243" t="s">
        <v>122</v>
      </c>
    </row>
    <row r="120" s="15" customFormat="1">
      <c r="A120" s="15"/>
      <c r="B120" s="244"/>
      <c r="C120" s="245"/>
      <c r="D120" s="224" t="s">
        <v>133</v>
      </c>
      <c r="E120" s="246" t="s">
        <v>19</v>
      </c>
      <c r="F120" s="247" t="s">
        <v>153</v>
      </c>
      <c r="G120" s="245"/>
      <c r="H120" s="248">
        <v>31</v>
      </c>
      <c r="I120" s="249"/>
      <c r="J120" s="245"/>
      <c r="K120" s="245"/>
      <c r="L120" s="250"/>
      <c r="M120" s="251"/>
      <c r="N120" s="252"/>
      <c r="O120" s="252"/>
      <c r="P120" s="252"/>
      <c r="Q120" s="252"/>
      <c r="R120" s="252"/>
      <c r="S120" s="252"/>
      <c r="T120" s="253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4" t="s">
        <v>133</v>
      </c>
      <c r="AU120" s="254" t="s">
        <v>82</v>
      </c>
      <c r="AV120" s="15" t="s">
        <v>129</v>
      </c>
      <c r="AW120" s="15" t="s">
        <v>33</v>
      </c>
      <c r="AX120" s="15" t="s">
        <v>80</v>
      </c>
      <c r="AY120" s="254" t="s">
        <v>122</v>
      </c>
    </row>
    <row r="121" s="2" customFormat="1" ht="37.8" customHeight="1">
      <c r="A121" s="38"/>
      <c r="B121" s="39"/>
      <c r="C121" s="204" t="s">
        <v>163</v>
      </c>
      <c r="D121" s="204" t="s">
        <v>124</v>
      </c>
      <c r="E121" s="205" t="s">
        <v>164</v>
      </c>
      <c r="F121" s="206" t="s">
        <v>165</v>
      </c>
      <c r="G121" s="207" t="s">
        <v>127</v>
      </c>
      <c r="H121" s="208">
        <v>3</v>
      </c>
      <c r="I121" s="209"/>
      <c r="J121" s="210">
        <f>ROUND(I121*H121,2)</f>
        <v>0</v>
      </c>
      <c r="K121" s="206" t="s">
        <v>128</v>
      </c>
      <c r="L121" s="44"/>
      <c r="M121" s="211" t="s">
        <v>19</v>
      </c>
      <c r="N121" s="212" t="s">
        <v>43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0.44</v>
      </c>
      <c r="T121" s="214">
        <f>S121*H121</f>
        <v>1.3200000000000001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129</v>
      </c>
      <c r="AT121" s="215" t="s">
        <v>124</v>
      </c>
      <c r="AU121" s="215" t="s">
        <v>82</v>
      </c>
      <c r="AY121" s="17" t="s">
        <v>122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80</v>
      </c>
      <c r="BK121" s="216">
        <f>ROUND(I121*H121,2)</f>
        <v>0</v>
      </c>
      <c r="BL121" s="17" t="s">
        <v>129</v>
      </c>
      <c r="BM121" s="215" t="s">
        <v>166</v>
      </c>
    </row>
    <row r="122" s="2" customFormat="1">
      <c r="A122" s="38"/>
      <c r="B122" s="39"/>
      <c r="C122" s="40"/>
      <c r="D122" s="217" t="s">
        <v>131</v>
      </c>
      <c r="E122" s="40"/>
      <c r="F122" s="218" t="s">
        <v>167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131</v>
      </c>
      <c r="AU122" s="17" t="s">
        <v>82</v>
      </c>
    </row>
    <row r="123" s="13" customFormat="1">
      <c r="A123" s="13"/>
      <c r="B123" s="222"/>
      <c r="C123" s="223"/>
      <c r="D123" s="224" t="s">
        <v>133</v>
      </c>
      <c r="E123" s="225" t="s">
        <v>19</v>
      </c>
      <c r="F123" s="226" t="s">
        <v>168</v>
      </c>
      <c r="G123" s="223"/>
      <c r="H123" s="225" t="s">
        <v>19</v>
      </c>
      <c r="I123" s="227"/>
      <c r="J123" s="223"/>
      <c r="K123" s="223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133</v>
      </c>
      <c r="AU123" s="232" t="s">
        <v>82</v>
      </c>
      <c r="AV123" s="13" t="s">
        <v>80</v>
      </c>
      <c r="AW123" s="13" t="s">
        <v>33</v>
      </c>
      <c r="AX123" s="13" t="s">
        <v>72</v>
      </c>
      <c r="AY123" s="232" t="s">
        <v>122</v>
      </c>
    </row>
    <row r="124" s="14" customFormat="1">
      <c r="A124" s="14"/>
      <c r="B124" s="233"/>
      <c r="C124" s="234"/>
      <c r="D124" s="224" t="s">
        <v>133</v>
      </c>
      <c r="E124" s="235" t="s">
        <v>19</v>
      </c>
      <c r="F124" s="236" t="s">
        <v>169</v>
      </c>
      <c r="G124" s="234"/>
      <c r="H124" s="237">
        <v>3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133</v>
      </c>
      <c r="AU124" s="243" t="s">
        <v>82</v>
      </c>
      <c r="AV124" s="14" t="s">
        <v>82</v>
      </c>
      <c r="AW124" s="14" t="s">
        <v>33</v>
      </c>
      <c r="AX124" s="14" t="s">
        <v>80</v>
      </c>
      <c r="AY124" s="243" t="s">
        <v>122</v>
      </c>
    </row>
    <row r="125" s="2" customFormat="1" ht="33" customHeight="1">
      <c r="A125" s="38"/>
      <c r="B125" s="39"/>
      <c r="C125" s="204" t="s">
        <v>170</v>
      </c>
      <c r="D125" s="204" t="s">
        <v>124</v>
      </c>
      <c r="E125" s="205" t="s">
        <v>171</v>
      </c>
      <c r="F125" s="206" t="s">
        <v>172</v>
      </c>
      <c r="G125" s="207" t="s">
        <v>127</v>
      </c>
      <c r="H125" s="208">
        <v>20</v>
      </c>
      <c r="I125" s="209"/>
      <c r="J125" s="210">
        <f>ROUND(I125*H125,2)</f>
        <v>0</v>
      </c>
      <c r="K125" s="206" t="s">
        <v>128</v>
      </c>
      <c r="L125" s="44"/>
      <c r="M125" s="211" t="s">
        <v>19</v>
      </c>
      <c r="N125" s="212" t="s">
        <v>43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0.625</v>
      </c>
      <c r="T125" s="214">
        <f>S125*H125</f>
        <v>12.5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129</v>
      </c>
      <c r="AT125" s="215" t="s">
        <v>124</v>
      </c>
      <c r="AU125" s="215" t="s">
        <v>82</v>
      </c>
      <c r="AY125" s="17" t="s">
        <v>122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80</v>
      </c>
      <c r="BK125" s="216">
        <f>ROUND(I125*H125,2)</f>
        <v>0</v>
      </c>
      <c r="BL125" s="17" t="s">
        <v>129</v>
      </c>
      <c r="BM125" s="215" t="s">
        <v>173</v>
      </c>
    </row>
    <row r="126" s="2" customFormat="1">
      <c r="A126" s="38"/>
      <c r="B126" s="39"/>
      <c r="C126" s="40"/>
      <c r="D126" s="217" t="s">
        <v>131</v>
      </c>
      <c r="E126" s="40"/>
      <c r="F126" s="218" t="s">
        <v>174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131</v>
      </c>
      <c r="AU126" s="17" t="s">
        <v>82</v>
      </c>
    </row>
    <row r="127" s="13" customFormat="1">
      <c r="A127" s="13"/>
      <c r="B127" s="222"/>
      <c r="C127" s="223"/>
      <c r="D127" s="224" t="s">
        <v>133</v>
      </c>
      <c r="E127" s="225" t="s">
        <v>19</v>
      </c>
      <c r="F127" s="226" t="s">
        <v>168</v>
      </c>
      <c r="G127" s="223"/>
      <c r="H127" s="225" t="s">
        <v>19</v>
      </c>
      <c r="I127" s="227"/>
      <c r="J127" s="223"/>
      <c r="K127" s="223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133</v>
      </c>
      <c r="AU127" s="232" t="s">
        <v>82</v>
      </c>
      <c r="AV127" s="13" t="s">
        <v>80</v>
      </c>
      <c r="AW127" s="13" t="s">
        <v>33</v>
      </c>
      <c r="AX127" s="13" t="s">
        <v>72</v>
      </c>
      <c r="AY127" s="232" t="s">
        <v>122</v>
      </c>
    </row>
    <row r="128" s="14" customFormat="1">
      <c r="A128" s="14"/>
      <c r="B128" s="233"/>
      <c r="C128" s="234"/>
      <c r="D128" s="224" t="s">
        <v>133</v>
      </c>
      <c r="E128" s="235" t="s">
        <v>19</v>
      </c>
      <c r="F128" s="236" t="s">
        <v>169</v>
      </c>
      <c r="G128" s="234"/>
      <c r="H128" s="237">
        <v>3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3" t="s">
        <v>133</v>
      </c>
      <c r="AU128" s="243" t="s">
        <v>82</v>
      </c>
      <c r="AV128" s="14" t="s">
        <v>82</v>
      </c>
      <c r="AW128" s="14" t="s">
        <v>33</v>
      </c>
      <c r="AX128" s="14" t="s">
        <v>72</v>
      </c>
      <c r="AY128" s="243" t="s">
        <v>122</v>
      </c>
    </row>
    <row r="129" s="13" customFormat="1">
      <c r="A129" s="13"/>
      <c r="B129" s="222"/>
      <c r="C129" s="223"/>
      <c r="D129" s="224" t="s">
        <v>133</v>
      </c>
      <c r="E129" s="225" t="s">
        <v>19</v>
      </c>
      <c r="F129" s="226" t="s">
        <v>159</v>
      </c>
      <c r="G129" s="223"/>
      <c r="H129" s="225" t="s">
        <v>19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133</v>
      </c>
      <c r="AU129" s="232" t="s">
        <v>82</v>
      </c>
      <c r="AV129" s="13" t="s">
        <v>80</v>
      </c>
      <c r="AW129" s="13" t="s">
        <v>33</v>
      </c>
      <c r="AX129" s="13" t="s">
        <v>72</v>
      </c>
      <c r="AY129" s="232" t="s">
        <v>122</v>
      </c>
    </row>
    <row r="130" s="14" customFormat="1">
      <c r="A130" s="14"/>
      <c r="B130" s="233"/>
      <c r="C130" s="234"/>
      <c r="D130" s="224" t="s">
        <v>133</v>
      </c>
      <c r="E130" s="235" t="s">
        <v>19</v>
      </c>
      <c r="F130" s="236" t="s">
        <v>160</v>
      </c>
      <c r="G130" s="234"/>
      <c r="H130" s="237">
        <v>17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3" t="s">
        <v>133</v>
      </c>
      <c r="AU130" s="243" t="s">
        <v>82</v>
      </c>
      <c r="AV130" s="14" t="s">
        <v>82</v>
      </c>
      <c r="AW130" s="14" t="s">
        <v>33</v>
      </c>
      <c r="AX130" s="14" t="s">
        <v>72</v>
      </c>
      <c r="AY130" s="243" t="s">
        <v>122</v>
      </c>
    </row>
    <row r="131" s="15" customFormat="1">
      <c r="A131" s="15"/>
      <c r="B131" s="244"/>
      <c r="C131" s="245"/>
      <c r="D131" s="224" t="s">
        <v>133</v>
      </c>
      <c r="E131" s="246" t="s">
        <v>19</v>
      </c>
      <c r="F131" s="247" t="s">
        <v>153</v>
      </c>
      <c r="G131" s="245"/>
      <c r="H131" s="248">
        <v>20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4" t="s">
        <v>133</v>
      </c>
      <c r="AU131" s="254" t="s">
        <v>82</v>
      </c>
      <c r="AV131" s="15" t="s">
        <v>129</v>
      </c>
      <c r="AW131" s="15" t="s">
        <v>33</v>
      </c>
      <c r="AX131" s="15" t="s">
        <v>80</v>
      </c>
      <c r="AY131" s="254" t="s">
        <v>122</v>
      </c>
    </row>
    <row r="132" s="2" customFormat="1" ht="24.15" customHeight="1">
      <c r="A132" s="38"/>
      <c r="B132" s="39"/>
      <c r="C132" s="204" t="s">
        <v>175</v>
      </c>
      <c r="D132" s="204" t="s">
        <v>124</v>
      </c>
      <c r="E132" s="205" t="s">
        <v>176</v>
      </c>
      <c r="F132" s="206" t="s">
        <v>177</v>
      </c>
      <c r="G132" s="207" t="s">
        <v>127</v>
      </c>
      <c r="H132" s="208">
        <v>135</v>
      </c>
      <c r="I132" s="209"/>
      <c r="J132" s="210">
        <f>ROUND(I132*H132,2)</f>
        <v>0</v>
      </c>
      <c r="K132" s="206" t="s">
        <v>128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1.0000000000000001E-05</v>
      </c>
      <c r="R132" s="213">
        <f>Q132*H132</f>
        <v>0.0013500000000000001</v>
      </c>
      <c r="S132" s="213">
        <v>0.091999999999999998</v>
      </c>
      <c r="T132" s="214">
        <f>S132*H132</f>
        <v>12.42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129</v>
      </c>
      <c r="AT132" s="215" t="s">
        <v>124</v>
      </c>
      <c r="AU132" s="215" t="s">
        <v>82</v>
      </c>
      <c r="AY132" s="17" t="s">
        <v>122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80</v>
      </c>
      <c r="BK132" s="216">
        <f>ROUND(I132*H132,2)</f>
        <v>0</v>
      </c>
      <c r="BL132" s="17" t="s">
        <v>129</v>
      </c>
      <c r="BM132" s="215" t="s">
        <v>178</v>
      </c>
    </row>
    <row r="133" s="2" customFormat="1">
      <c r="A133" s="38"/>
      <c r="B133" s="39"/>
      <c r="C133" s="40"/>
      <c r="D133" s="217" t="s">
        <v>131</v>
      </c>
      <c r="E133" s="40"/>
      <c r="F133" s="218" t="s">
        <v>179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131</v>
      </c>
      <c r="AU133" s="17" t="s">
        <v>82</v>
      </c>
    </row>
    <row r="134" s="13" customFormat="1">
      <c r="A134" s="13"/>
      <c r="B134" s="222"/>
      <c r="C134" s="223"/>
      <c r="D134" s="224" t="s">
        <v>133</v>
      </c>
      <c r="E134" s="225" t="s">
        <v>19</v>
      </c>
      <c r="F134" s="226" t="s">
        <v>180</v>
      </c>
      <c r="G134" s="223"/>
      <c r="H134" s="225" t="s">
        <v>19</v>
      </c>
      <c r="I134" s="227"/>
      <c r="J134" s="223"/>
      <c r="K134" s="223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133</v>
      </c>
      <c r="AU134" s="232" t="s">
        <v>82</v>
      </c>
      <c r="AV134" s="13" t="s">
        <v>80</v>
      </c>
      <c r="AW134" s="13" t="s">
        <v>33</v>
      </c>
      <c r="AX134" s="13" t="s">
        <v>72</v>
      </c>
      <c r="AY134" s="232" t="s">
        <v>122</v>
      </c>
    </row>
    <row r="135" s="14" customFormat="1">
      <c r="A135" s="14"/>
      <c r="B135" s="233"/>
      <c r="C135" s="234"/>
      <c r="D135" s="224" t="s">
        <v>133</v>
      </c>
      <c r="E135" s="235" t="s">
        <v>19</v>
      </c>
      <c r="F135" s="236" t="s">
        <v>181</v>
      </c>
      <c r="G135" s="234"/>
      <c r="H135" s="237">
        <v>135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3" t="s">
        <v>133</v>
      </c>
      <c r="AU135" s="243" t="s">
        <v>82</v>
      </c>
      <c r="AV135" s="14" t="s">
        <v>82</v>
      </c>
      <c r="AW135" s="14" t="s">
        <v>33</v>
      </c>
      <c r="AX135" s="14" t="s">
        <v>80</v>
      </c>
      <c r="AY135" s="243" t="s">
        <v>122</v>
      </c>
    </row>
    <row r="136" s="2" customFormat="1" ht="24.15" customHeight="1">
      <c r="A136" s="38"/>
      <c r="B136" s="39"/>
      <c r="C136" s="204" t="s">
        <v>182</v>
      </c>
      <c r="D136" s="204" t="s">
        <v>124</v>
      </c>
      <c r="E136" s="205" t="s">
        <v>183</v>
      </c>
      <c r="F136" s="206" t="s">
        <v>184</v>
      </c>
      <c r="G136" s="207" t="s">
        <v>127</v>
      </c>
      <c r="H136" s="208">
        <v>135</v>
      </c>
      <c r="I136" s="209"/>
      <c r="J136" s="210">
        <f>ROUND(I136*H136,2)</f>
        <v>0</v>
      </c>
      <c r="K136" s="206" t="s">
        <v>128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3.0000000000000001E-05</v>
      </c>
      <c r="R136" s="213">
        <f>Q136*H136</f>
        <v>0.0040499999999999998</v>
      </c>
      <c r="S136" s="213">
        <v>0.20699999999999999</v>
      </c>
      <c r="T136" s="214">
        <f>S136*H136</f>
        <v>27.945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129</v>
      </c>
      <c r="AT136" s="215" t="s">
        <v>124</v>
      </c>
      <c r="AU136" s="215" t="s">
        <v>82</v>
      </c>
      <c r="AY136" s="17" t="s">
        <v>122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80</v>
      </c>
      <c r="BK136" s="216">
        <f>ROUND(I136*H136,2)</f>
        <v>0</v>
      </c>
      <c r="BL136" s="17" t="s">
        <v>129</v>
      </c>
      <c r="BM136" s="215" t="s">
        <v>185</v>
      </c>
    </row>
    <row r="137" s="2" customFormat="1">
      <c r="A137" s="38"/>
      <c r="B137" s="39"/>
      <c r="C137" s="40"/>
      <c r="D137" s="217" t="s">
        <v>131</v>
      </c>
      <c r="E137" s="40"/>
      <c r="F137" s="218" t="s">
        <v>186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131</v>
      </c>
      <c r="AU137" s="17" t="s">
        <v>82</v>
      </c>
    </row>
    <row r="138" s="13" customFormat="1">
      <c r="A138" s="13"/>
      <c r="B138" s="222"/>
      <c r="C138" s="223"/>
      <c r="D138" s="224" t="s">
        <v>133</v>
      </c>
      <c r="E138" s="225" t="s">
        <v>19</v>
      </c>
      <c r="F138" s="226" t="s">
        <v>180</v>
      </c>
      <c r="G138" s="223"/>
      <c r="H138" s="225" t="s">
        <v>19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133</v>
      </c>
      <c r="AU138" s="232" t="s">
        <v>82</v>
      </c>
      <c r="AV138" s="13" t="s">
        <v>80</v>
      </c>
      <c r="AW138" s="13" t="s">
        <v>33</v>
      </c>
      <c r="AX138" s="13" t="s">
        <v>72</v>
      </c>
      <c r="AY138" s="232" t="s">
        <v>122</v>
      </c>
    </row>
    <row r="139" s="14" customFormat="1">
      <c r="A139" s="14"/>
      <c r="B139" s="233"/>
      <c r="C139" s="234"/>
      <c r="D139" s="224" t="s">
        <v>133</v>
      </c>
      <c r="E139" s="235" t="s">
        <v>19</v>
      </c>
      <c r="F139" s="236" t="s">
        <v>181</v>
      </c>
      <c r="G139" s="234"/>
      <c r="H139" s="237">
        <v>135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3" t="s">
        <v>133</v>
      </c>
      <c r="AU139" s="243" t="s">
        <v>82</v>
      </c>
      <c r="AV139" s="14" t="s">
        <v>82</v>
      </c>
      <c r="AW139" s="14" t="s">
        <v>33</v>
      </c>
      <c r="AX139" s="14" t="s">
        <v>80</v>
      </c>
      <c r="AY139" s="243" t="s">
        <v>122</v>
      </c>
    </row>
    <row r="140" s="2" customFormat="1" ht="24.15" customHeight="1">
      <c r="A140" s="38"/>
      <c r="B140" s="39"/>
      <c r="C140" s="204" t="s">
        <v>187</v>
      </c>
      <c r="D140" s="204" t="s">
        <v>124</v>
      </c>
      <c r="E140" s="205" t="s">
        <v>188</v>
      </c>
      <c r="F140" s="206" t="s">
        <v>189</v>
      </c>
      <c r="G140" s="207" t="s">
        <v>127</v>
      </c>
      <c r="H140" s="208">
        <v>600</v>
      </c>
      <c r="I140" s="209"/>
      <c r="J140" s="210">
        <f>ROUND(I140*H140,2)</f>
        <v>0</v>
      </c>
      <c r="K140" s="206" t="s">
        <v>128</v>
      </c>
      <c r="L140" s="44"/>
      <c r="M140" s="211" t="s">
        <v>19</v>
      </c>
      <c r="N140" s="212" t="s">
        <v>43</v>
      </c>
      <c r="O140" s="84"/>
      <c r="P140" s="213">
        <f>O140*H140</f>
        <v>0</v>
      </c>
      <c r="Q140" s="213">
        <v>1.0000000000000001E-05</v>
      </c>
      <c r="R140" s="213">
        <f>Q140*H140</f>
        <v>0.0060000000000000001</v>
      </c>
      <c r="S140" s="213">
        <v>0.091999999999999998</v>
      </c>
      <c r="T140" s="214">
        <f>S140*H140</f>
        <v>55.199999999999996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129</v>
      </c>
      <c r="AT140" s="215" t="s">
        <v>124</v>
      </c>
      <c r="AU140" s="215" t="s">
        <v>82</v>
      </c>
      <c r="AY140" s="17" t="s">
        <v>122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80</v>
      </c>
      <c r="BK140" s="216">
        <f>ROUND(I140*H140,2)</f>
        <v>0</v>
      </c>
      <c r="BL140" s="17" t="s">
        <v>129</v>
      </c>
      <c r="BM140" s="215" t="s">
        <v>190</v>
      </c>
    </row>
    <row r="141" s="2" customFormat="1">
      <c r="A141" s="38"/>
      <c r="B141" s="39"/>
      <c r="C141" s="40"/>
      <c r="D141" s="217" t="s">
        <v>131</v>
      </c>
      <c r="E141" s="40"/>
      <c r="F141" s="218" t="s">
        <v>191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131</v>
      </c>
      <c r="AU141" s="17" t="s">
        <v>82</v>
      </c>
    </row>
    <row r="142" s="13" customFormat="1">
      <c r="A142" s="13"/>
      <c r="B142" s="222"/>
      <c r="C142" s="223"/>
      <c r="D142" s="224" t="s">
        <v>133</v>
      </c>
      <c r="E142" s="225" t="s">
        <v>19</v>
      </c>
      <c r="F142" s="226" t="s">
        <v>140</v>
      </c>
      <c r="G142" s="223"/>
      <c r="H142" s="225" t="s">
        <v>19</v>
      </c>
      <c r="I142" s="227"/>
      <c r="J142" s="223"/>
      <c r="K142" s="223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133</v>
      </c>
      <c r="AU142" s="232" t="s">
        <v>82</v>
      </c>
      <c r="AV142" s="13" t="s">
        <v>80</v>
      </c>
      <c r="AW142" s="13" t="s">
        <v>33</v>
      </c>
      <c r="AX142" s="13" t="s">
        <v>72</v>
      </c>
      <c r="AY142" s="232" t="s">
        <v>122</v>
      </c>
    </row>
    <row r="143" s="14" customFormat="1">
      <c r="A143" s="14"/>
      <c r="B143" s="233"/>
      <c r="C143" s="234"/>
      <c r="D143" s="224" t="s">
        <v>133</v>
      </c>
      <c r="E143" s="235" t="s">
        <v>19</v>
      </c>
      <c r="F143" s="236" t="s">
        <v>141</v>
      </c>
      <c r="G143" s="234"/>
      <c r="H143" s="237">
        <v>600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3" t="s">
        <v>133</v>
      </c>
      <c r="AU143" s="243" t="s">
        <v>82</v>
      </c>
      <c r="AV143" s="14" t="s">
        <v>82</v>
      </c>
      <c r="AW143" s="14" t="s">
        <v>33</v>
      </c>
      <c r="AX143" s="14" t="s">
        <v>80</v>
      </c>
      <c r="AY143" s="243" t="s">
        <v>122</v>
      </c>
    </row>
    <row r="144" s="2" customFormat="1" ht="24.15" customHeight="1">
      <c r="A144" s="38"/>
      <c r="B144" s="39"/>
      <c r="C144" s="204" t="s">
        <v>192</v>
      </c>
      <c r="D144" s="204" t="s">
        <v>124</v>
      </c>
      <c r="E144" s="205" t="s">
        <v>193</v>
      </c>
      <c r="F144" s="206" t="s">
        <v>194</v>
      </c>
      <c r="G144" s="207" t="s">
        <v>127</v>
      </c>
      <c r="H144" s="208">
        <v>3183</v>
      </c>
      <c r="I144" s="209"/>
      <c r="J144" s="210">
        <f>ROUND(I144*H144,2)</f>
        <v>0</v>
      </c>
      <c r="K144" s="206" t="s">
        <v>128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1.0000000000000001E-05</v>
      </c>
      <c r="R144" s="213">
        <f>Q144*H144</f>
        <v>0.031830000000000004</v>
      </c>
      <c r="S144" s="213">
        <v>0.091999999999999998</v>
      </c>
      <c r="T144" s="214">
        <f>S144*H144</f>
        <v>292.83600000000001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129</v>
      </c>
      <c r="AT144" s="215" t="s">
        <v>124</v>
      </c>
      <c r="AU144" s="215" t="s">
        <v>82</v>
      </c>
      <c r="AY144" s="17" t="s">
        <v>122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80</v>
      </c>
      <c r="BK144" s="216">
        <f>ROUND(I144*H144,2)</f>
        <v>0</v>
      </c>
      <c r="BL144" s="17" t="s">
        <v>129</v>
      </c>
      <c r="BM144" s="215" t="s">
        <v>195</v>
      </c>
    </row>
    <row r="145" s="2" customFormat="1">
      <c r="A145" s="38"/>
      <c r="B145" s="39"/>
      <c r="C145" s="40"/>
      <c r="D145" s="217" t="s">
        <v>131</v>
      </c>
      <c r="E145" s="40"/>
      <c r="F145" s="218" t="s">
        <v>196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131</v>
      </c>
      <c r="AU145" s="17" t="s">
        <v>82</v>
      </c>
    </row>
    <row r="146" s="13" customFormat="1">
      <c r="A146" s="13"/>
      <c r="B146" s="222"/>
      <c r="C146" s="223"/>
      <c r="D146" s="224" t="s">
        <v>133</v>
      </c>
      <c r="E146" s="225" t="s">
        <v>19</v>
      </c>
      <c r="F146" s="226" t="s">
        <v>147</v>
      </c>
      <c r="G146" s="223"/>
      <c r="H146" s="225" t="s">
        <v>19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133</v>
      </c>
      <c r="AU146" s="232" t="s">
        <v>82</v>
      </c>
      <c r="AV146" s="13" t="s">
        <v>80</v>
      </c>
      <c r="AW146" s="13" t="s">
        <v>33</v>
      </c>
      <c r="AX146" s="13" t="s">
        <v>72</v>
      </c>
      <c r="AY146" s="232" t="s">
        <v>122</v>
      </c>
    </row>
    <row r="147" s="14" customFormat="1">
      <c r="A147" s="14"/>
      <c r="B147" s="233"/>
      <c r="C147" s="234"/>
      <c r="D147" s="224" t="s">
        <v>133</v>
      </c>
      <c r="E147" s="235" t="s">
        <v>19</v>
      </c>
      <c r="F147" s="236" t="s">
        <v>148</v>
      </c>
      <c r="G147" s="234"/>
      <c r="H147" s="237">
        <v>3183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3" t="s">
        <v>133</v>
      </c>
      <c r="AU147" s="243" t="s">
        <v>82</v>
      </c>
      <c r="AV147" s="14" t="s">
        <v>82</v>
      </c>
      <c r="AW147" s="14" t="s">
        <v>33</v>
      </c>
      <c r="AX147" s="14" t="s">
        <v>80</v>
      </c>
      <c r="AY147" s="243" t="s">
        <v>122</v>
      </c>
    </row>
    <row r="148" s="2" customFormat="1" ht="24.15" customHeight="1">
      <c r="A148" s="38"/>
      <c r="B148" s="39"/>
      <c r="C148" s="204" t="s">
        <v>8</v>
      </c>
      <c r="D148" s="204" t="s">
        <v>124</v>
      </c>
      <c r="E148" s="205" t="s">
        <v>197</v>
      </c>
      <c r="F148" s="206" t="s">
        <v>198</v>
      </c>
      <c r="G148" s="207" t="s">
        <v>199</v>
      </c>
      <c r="H148" s="208">
        <v>42</v>
      </c>
      <c r="I148" s="209"/>
      <c r="J148" s="210">
        <f>ROUND(I148*H148,2)</f>
        <v>0</v>
      </c>
      <c r="K148" s="206" t="s">
        <v>128</v>
      </c>
      <c r="L148" s="44"/>
      <c r="M148" s="211" t="s">
        <v>19</v>
      </c>
      <c r="N148" s="212" t="s">
        <v>43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0.28999999999999998</v>
      </c>
      <c r="T148" s="214">
        <f>S148*H148</f>
        <v>12.18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129</v>
      </c>
      <c r="AT148" s="215" t="s">
        <v>124</v>
      </c>
      <c r="AU148" s="215" t="s">
        <v>82</v>
      </c>
      <c r="AY148" s="17" t="s">
        <v>122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80</v>
      </c>
      <c r="BK148" s="216">
        <f>ROUND(I148*H148,2)</f>
        <v>0</v>
      </c>
      <c r="BL148" s="17" t="s">
        <v>129</v>
      </c>
      <c r="BM148" s="215" t="s">
        <v>200</v>
      </c>
    </row>
    <row r="149" s="2" customFormat="1">
      <c r="A149" s="38"/>
      <c r="B149" s="39"/>
      <c r="C149" s="40"/>
      <c r="D149" s="217" t="s">
        <v>131</v>
      </c>
      <c r="E149" s="40"/>
      <c r="F149" s="218" t="s">
        <v>201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131</v>
      </c>
      <c r="AU149" s="17" t="s">
        <v>82</v>
      </c>
    </row>
    <row r="150" s="13" customFormat="1">
      <c r="A150" s="13"/>
      <c r="B150" s="222"/>
      <c r="C150" s="223"/>
      <c r="D150" s="224" t="s">
        <v>133</v>
      </c>
      <c r="E150" s="225" t="s">
        <v>19</v>
      </c>
      <c r="F150" s="226" t="s">
        <v>202</v>
      </c>
      <c r="G150" s="223"/>
      <c r="H150" s="225" t="s">
        <v>19</v>
      </c>
      <c r="I150" s="227"/>
      <c r="J150" s="223"/>
      <c r="K150" s="223"/>
      <c r="L150" s="228"/>
      <c r="M150" s="229"/>
      <c r="N150" s="230"/>
      <c r="O150" s="230"/>
      <c r="P150" s="230"/>
      <c r="Q150" s="230"/>
      <c r="R150" s="230"/>
      <c r="S150" s="230"/>
      <c r="T150" s="23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2" t="s">
        <v>133</v>
      </c>
      <c r="AU150" s="232" t="s">
        <v>82</v>
      </c>
      <c r="AV150" s="13" t="s">
        <v>80</v>
      </c>
      <c r="AW150" s="13" t="s">
        <v>33</v>
      </c>
      <c r="AX150" s="13" t="s">
        <v>72</v>
      </c>
      <c r="AY150" s="232" t="s">
        <v>122</v>
      </c>
    </row>
    <row r="151" s="14" customFormat="1">
      <c r="A151" s="14"/>
      <c r="B151" s="233"/>
      <c r="C151" s="234"/>
      <c r="D151" s="224" t="s">
        <v>133</v>
      </c>
      <c r="E151" s="235" t="s">
        <v>19</v>
      </c>
      <c r="F151" s="236" t="s">
        <v>203</v>
      </c>
      <c r="G151" s="234"/>
      <c r="H151" s="237">
        <v>42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3" t="s">
        <v>133</v>
      </c>
      <c r="AU151" s="243" t="s">
        <v>82</v>
      </c>
      <c r="AV151" s="14" t="s">
        <v>82</v>
      </c>
      <c r="AW151" s="14" t="s">
        <v>33</v>
      </c>
      <c r="AX151" s="14" t="s">
        <v>80</v>
      </c>
      <c r="AY151" s="243" t="s">
        <v>122</v>
      </c>
    </row>
    <row r="152" s="2" customFormat="1" ht="24.15" customHeight="1">
      <c r="A152" s="38"/>
      <c r="B152" s="39"/>
      <c r="C152" s="204" t="s">
        <v>204</v>
      </c>
      <c r="D152" s="204" t="s">
        <v>124</v>
      </c>
      <c r="E152" s="205" t="s">
        <v>205</v>
      </c>
      <c r="F152" s="206" t="s">
        <v>206</v>
      </c>
      <c r="G152" s="207" t="s">
        <v>199</v>
      </c>
      <c r="H152" s="208">
        <v>35</v>
      </c>
      <c r="I152" s="209"/>
      <c r="J152" s="210">
        <f>ROUND(I152*H152,2)</f>
        <v>0</v>
      </c>
      <c r="K152" s="206" t="s">
        <v>128</v>
      </c>
      <c r="L152" s="44"/>
      <c r="M152" s="211" t="s">
        <v>19</v>
      </c>
      <c r="N152" s="212" t="s">
        <v>43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0.20499999999999999</v>
      </c>
      <c r="T152" s="214">
        <f>S152*H152</f>
        <v>7.1749999999999998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129</v>
      </c>
      <c r="AT152" s="215" t="s">
        <v>124</v>
      </c>
      <c r="AU152" s="215" t="s">
        <v>82</v>
      </c>
      <c r="AY152" s="17" t="s">
        <v>122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80</v>
      </c>
      <c r="BK152" s="216">
        <f>ROUND(I152*H152,2)</f>
        <v>0</v>
      </c>
      <c r="BL152" s="17" t="s">
        <v>129</v>
      </c>
      <c r="BM152" s="215" t="s">
        <v>207</v>
      </c>
    </row>
    <row r="153" s="2" customFormat="1">
      <c r="A153" s="38"/>
      <c r="B153" s="39"/>
      <c r="C153" s="40"/>
      <c r="D153" s="217" t="s">
        <v>131</v>
      </c>
      <c r="E153" s="40"/>
      <c r="F153" s="218" t="s">
        <v>208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131</v>
      </c>
      <c r="AU153" s="17" t="s">
        <v>82</v>
      </c>
    </row>
    <row r="154" s="13" customFormat="1">
      <c r="A154" s="13"/>
      <c r="B154" s="222"/>
      <c r="C154" s="223"/>
      <c r="D154" s="224" t="s">
        <v>133</v>
      </c>
      <c r="E154" s="225" t="s">
        <v>19</v>
      </c>
      <c r="F154" s="226" t="s">
        <v>209</v>
      </c>
      <c r="G154" s="223"/>
      <c r="H154" s="225" t="s">
        <v>19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133</v>
      </c>
      <c r="AU154" s="232" t="s">
        <v>82</v>
      </c>
      <c r="AV154" s="13" t="s">
        <v>80</v>
      </c>
      <c r="AW154" s="13" t="s">
        <v>33</v>
      </c>
      <c r="AX154" s="13" t="s">
        <v>72</v>
      </c>
      <c r="AY154" s="232" t="s">
        <v>122</v>
      </c>
    </row>
    <row r="155" s="14" customFormat="1">
      <c r="A155" s="14"/>
      <c r="B155" s="233"/>
      <c r="C155" s="234"/>
      <c r="D155" s="224" t="s">
        <v>133</v>
      </c>
      <c r="E155" s="235" t="s">
        <v>19</v>
      </c>
      <c r="F155" s="236" t="s">
        <v>210</v>
      </c>
      <c r="G155" s="234"/>
      <c r="H155" s="237">
        <v>35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3" t="s">
        <v>133</v>
      </c>
      <c r="AU155" s="243" t="s">
        <v>82</v>
      </c>
      <c r="AV155" s="14" t="s">
        <v>82</v>
      </c>
      <c r="AW155" s="14" t="s">
        <v>33</v>
      </c>
      <c r="AX155" s="14" t="s">
        <v>80</v>
      </c>
      <c r="AY155" s="243" t="s">
        <v>122</v>
      </c>
    </row>
    <row r="156" s="2" customFormat="1" ht="16.5" customHeight="1">
      <c r="A156" s="38"/>
      <c r="B156" s="39"/>
      <c r="C156" s="204" t="s">
        <v>211</v>
      </c>
      <c r="D156" s="204" t="s">
        <v>124</v>
      </c>
      <c r="E156" s="205" t="s">
        <v>212</v>
      </c>
      <c r="F156" s="206" t="s">
        <v>213</v>
      </c>
      <c r="G156" s="207" t="s">
        <v>127</v>
      </c>
      <c r="H156" s="208">
        <v>111</v>
      </c>
      <c r="I156" s="209"/>
      <c r="J156" s="210">
        <f>ROUND(I156*H156,2)</f>
        <v>0</v>
      </c>
      <c r="K156" s="206" t="s">
        <v>128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129</v>
      </c>
      <c r="AT156" s="215" t="s">
        <v>124</v>
      </c>
      <c r="AU156" s="215" t="s">
        <v>82</v>
      </c>
      <c r="AY156" s="17" t="s">
        <v>122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80</v>
      </c>
      <c r="BK156" s="216">
        <f>ROUND(I156*H156,2)</f>
        <v>0</v>
      </c>
      <c r="BL156" s="17" t="s">
        <v>129</v>
      </c>
      <c r="BM156" s="215" t="s">
        <v>214</v>
      </c>
    </row>
    <row r="157" s="2" customFormat="1">
      <c r="A157" s="38"/>
      <c r="B157" s="39"/>
      <c r="C157" s="40"/>
      <c r="D157" s="217" t="s">
        <v>131</v>
      </c>
      <c r="E157" s="40"/>
      <c r="F157" s="218" t="s">
        <v>215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131</v>
      </c>
      <c r="AU157" s="17" t="s">
        <v>82</v>
      </c>
    </row>
    <row r="158" s="13" customFormat="1">
      <c r="A158" s="13"/>
      <c r="B158" s="222"/>
      <c r="C158" s="223"/>
      <c r="D158" s="224" t="s">
        <v>133</v>
      </c>
      <c r="E158" s="225" t="s">
        <v>19</v>
      </c>
      <c r="F158" s="226" t="s">
        <v>216</v>
      </c>
      <c r="G158" s="223"/>
      <c r="H158" s="225" t="s">
        <v>19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133</v>
      </c>
      <c r="AU158" s="232" t="s">
        <v>82</v>
      </c>
      <c r="AV158" s="13" t="s">
        <v>80</v>
      </c>
      <c r="AW158" s="13" t="s">
        <v>33</v>
      </c>
      <c r="AX158" s="13" t="s">
        <v>72</v>
      </c>
      <c r="AY158" s="232" t="s">
        <v>122</v>
      </c>
    </row>
    <row r="159" s="14" customFormat="1">
      <c r="A159" s="14"/>
      <c r="B159" s="233"/>
      <c r="C159" s="234"/>
      <c r="D159" s="224" t="s">
        <v>133</v>
      </c>
      <c r="E159" s="235" t="s">
        <v>19</v>
      </c>
      <c r="F159" s="236" t="s">
        <v>217</v>
      </c>
      <c r="G159" s="234"/>
      <c r="H159" s="237">
        <v>111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3" t="s">
        <v>133</v>
      </c>
      <c r="AU159" s="243" t="s">
        <v>82</v>
      </c>
      <c r="AV159" s="14" t="s">
        <v>82</v>
      </c>
      <c r="AW159" s="14" t="s">
        <v>33</v>
      </c>
      <c r="AX159" s="14" t="s">
        <v>80</v>
      </c>
      <c r="AY159" s="243" t="s">
        <v>122</v>
      </c>
    </row>
    <row r="160" s="2" customFormat="1" ht="16.5" customHeight="1">
      <c r="A160" s="38"/>
      <c r="B160" s="39"/>
      <c r="C160" s="204" t="s">
        <v>218</v>
      </c>
      <c r="D160" s="204" t="s">
        <v>124</v>
      </c>
      <c r="E160" s="205" t="s">
        <v>219</v>
      </c>
      <c r="F160" s="206" t="s">
        <v>220</v>
      </c>
      <c r="G160" s="207" t="s">
        <v>221</v>
      </c>
      <c r="H160" s="208">
        <v>425</v>
      </c>
      <c r="I160" s="209"/>
      <c r="J160" s="210">
        <f>ROUND(I160*H160,2)</f>
        <v>0</v>
      </c>
      <c r="K160" s="206" t="s">
        <v>128</v>
      </c>
      <c r="L160" s="44"/>
      <c r="M160" s="211" t="s">
        <v>19</v>
      </c>
      <c r="N160" s="212" t="s">
        <v>43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129</v>
      </c>
      <c r="AT160" s="215" t="s">
        <v>124</v>
      </c>
      <c r="AU160" s="215" t="s">
        <v>82</v>
      </c>
      <c r="AY160" s="17" t="s">
        <v>122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80</v>
      </c>
      <c r="BK160" s="216">
        <f>ROUND(I160*H160,2)</f>
        <v>0</v>
      </c>
      <c r="BL160" s="17" t="s">
        <v>129</v>
      </c>
      <c r="BM160" s="215" t="s">
        <v>222</v>
      </c>
    </row>
    <row r="161" s="2" customFormat="1">
      <c r="A161" s="38"/>
      <c r="B161" s="39"/>
      <c r="C161" s="40"/>
      <c r="D161" s="217" t="s">
        <v>131</v>
      </c>
      <c r="E161" s="40"/>
      <c r="F161" s="218" t="s">
        <v>223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131</v>
      </c>
      <c r="AU161" s="17" t="s">
        <v>82</v>
      </c>
    </row>
    <row r="162" s="14" customFormat="1">
      <c r="A162" s="14"/>
      <c r="B162" s="233"/>
      <c r="C162" s="234"/>
      <c r="D162" s="224" t="s">
        <v>133</v>
      </c>
      <c r="E162" s="235" t="s">
        <v>19</v>
      </c>
      <c r="F162" s="236" t="s">
        <v>224</v>
      </c>
      <c r="G162" s="234"/>
      <c r="H162" s="237">
        <v>425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3" t="s">
        <v>133</v>
      </c>
      <c r="AU162" s="243" t="s">
        <v>82</v>
      </c>
      <c r="AV162" s="14" t="s">
        <v>82</v>
      </c>
      <c r="AW162" s="14" t="s">
        <v>33</v>
      </c>
      <c r="AX162" s="14" t="s">
        <v>80</v>
      </c>
      <c r="AY162" s="243" t="s">
        <v>122</v>
      </c>
    </row>
    <row r="163" s="2" customFormat="1" ht="16.5" customHeight="1">
      <c r="A163" s="38"/>
      <c r="B163" s="39"/>
      <c r="C163" s="204" t="s">
        <v>225</v>
      </c>
      <c r="D163" s="204" t="s">
        <v>124</v>
      </c>
      <c r="E163" s="205" t="s">
        <v>226</v>
      </c>
      <c r="F163" s="206" t="s">
        <v>227</v>
      </c>
      <c r="G163" s="207" t="s">
        <v>221</v>
      </c>
      <c r="H163" s="208">
        <v>0.69999999999999996</v>
      </c>
      <c r="I163" s="209"/>
      <c r="J163" s="210">
        <f>ROUND(I163*H163,2)</f>
        <v>0</v>
      </c>
      <c r="K163" s="206" t="s">
        <v>128</v>
      </c>
      <c r="L163" s="44"/>
      <c r="M163" s="211" t="s">
        <v>19</v>
      </c>
      <c r="N163" s="212" t="s">
        <v>43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129</v>
      </c>
      <c r="AT163" s="215" t="s">
        <v>124</v>
      </c>
      <c r="AU163" s="215" t="s">
        <v>82</v>
      </c>
      <c r="AY163" s="17" t="s">
        <v>122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80</v>
      </c>
      <c r="BK163" s="216">
        <f>ROUND(I163*H163,2)</f>
        <v>0</v>
      </c>
      <c r="BL163" s="17" t="s">
        <v>129</v>
      </c>
      <c r="BM163" s="215" t="s">
        <v>228</v>
      </c>
    </row>
    <row r="164" s="2" customFormat="1">
      <c r="A164" s="38"/>
      <c r="B164" s="39"/>
      <c r="C164" s="40"/>
      <c r="D164" s="217" t="s">
        <v>131</v>
      </c>
      <c r="E164" s="40"/>
      <c r="F164" s="218" t="s">
        <v>229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131</v>
      </c>
      <c r="AU164" s="17" t="s">
        <v>82</v>
      </c>
    </row>
    <row r="165" s="13" customFormat="1">
      <c r="A165" s="13"/>
      <c r="B165" s="222"/>
      <c r="C165" s="223"/>
      <c r="D165" s="224" t="s">
        <v>133</v>
      </c>
      <c r="E165" s="225" t="s">
        <v>19</v>
      </c>
      <c r="F165" s="226" t="s">
        <v>161</v>
      </c>
      <c r="G165" s="223"/>
      <c r="H165" s="225" t="s">
        <v>19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133</v>
      </c>
      <c r="AU165" s="232" t="s">
        <v>82</v>
      </c>
      <c r="AV165" s="13" t="s">
        <v>80</v>
      </c>
      <c r="AW165" s="13" t="s">
        <v>33</v>
      </c>
      <c r="AX165" s="13" t="s">
        <v>72</v>
      </c>
      <c r="AY165" s="232" t="s">
        <v>122</v>
      </c>
    </row>
    <row r="166" s="14" customFormat="1">
      <c r="A166" s="14"/>
      <c r="B166" s="233"/>
      <c r="C166" s="234"/>
      <c r="D166" s="224" t="s">
        <v>133</v>
      </c>
      <c r="E166" s="235" t="s">
        <v>19</v>
      </c>
      <c r="F166" s="236" t="s">
        <v>230</v>
      </c>
      <c r="G166" s="234"/>
      <c r="H166" s="237">
        <v>0.69999999999999996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3" t="s">
        <v>133</v>
      </c>
      <c r="AU166" s="243" t="s">
        <v>82</v>
      </c>
      <c r="AV166" s="14" t="s">
        <v>82</v>
      </c>
      <c r="AW166" s="14" t="s">
        <v>33</v>
      </c>
      <c r="AX166" s="14" t="s">
        <v>80</v>
      </c>
      <c r="AY166" s="243" t="s">
        <v>122</v>
      </c>
    </row>
    <row r="167" s="2" customFormat="1" ht="21.75" customHeight="1">
      <c r="A167" s="38"/>
      <c r="B167" s="39"/>
      <c r="C167" s="204" t="s">
        <v>231</v>
      </c>
      <c r="D167" s="204" t="s">
        <v>124</v>
      </c>
      <c r="E167" s="205" t="s">
        <v>232</v>
      </c>
      <c r="F167" s="206" t="s">
        <v>233</v>
      </c>
      <c r="G167" s="207" t="s">
        <v>221</v>
      </c>
      <c r="H167" s="208">
        <v>1164.5</v>
      </c>
      <c r="I167" s="209"/>
      <c r="J167" s="210">
        <f>ROUND(I167*H167,2)</f>
        <v>0</v>
      </c>
      <c r="K167" s="206" t="s">
        <v>128</v>
      </c>
      <c r="L167" s="44"/>
      <c r="M167" s="211" t="s">
        <v>19</v>
      </c>
      <c r="N167" s="212" t="s">
        <v>43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129</v>
      </c>
      <c r="AT167" s="215" t="s">
        <v>124</v>
      </c>
      <c r="AU167" s="215" t="s">
        <v>82</v>
      </c>
      <c r="AY167" s="17" t="s">
        <v>122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80</v>
      </c>
      <c r="BK167" s="216">
        <f>ROUND(I167*H167,2)</f>
        <v>0</v>
      </c>
      <c r="BL167" s="17" t="s">
        <v>129</v>
      </c>
      <c r="BM167" s="215" t="s">
        <v>234</v>
      </c>
    </row>
    <row r="168" s="2" customFormat="1">
      <c r="A168" s="38"/>
      <c r="B168" s="39"/>
      <c r="C168" s="40"/>
      <c r="D168" s="217" t="s">
        <v>131</v>
      </c>
      <c r="E168" s="40"/>
      <c r="F168" s="218" t="s">
        <v>235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131</v>
      </c>
      <c r="AU168" s="17" t="s">
        <v>82</v>
      </c>
    </row>
    <row r="169" s="13" customFormat="1">
      <c r="A169" s="13"/>
      <c r="B169" s="222"/>
      <c r="C169" s="223"/>
      <c r="D169" s="224" t="s">
        <v>133</v>
      </c>
      <c r="E169" s="225" t="s">
        <v>19</v>
      </c>
      <c r="F169" s="226" t="s">
        <v>236</v>
      </c>
      <c r="G169" s="223"/>
      <c r="H169" s="225" t="s">
        <v>19</v>
      </c>
      <c r="I169" s="227"/>
      <c r="J169" s="223"/>
      <c r="K169" s="223"/>
      <c r="L169" s="228"/>
      <c r="M169" s="229"/>
      <c r="N169" s="230"/>
      <c r="O169" s="230"/>
      <c r="P169" s="230"/>
      <c r="Q169" s="230"/>
      <c r="R169" s="230"/>
      <c r="S169" s="230"/>
      <c r="T169" s="23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2" t="s">
        <v>133</v>
      </c>
      <c r="AU169" s="232" t="s">
        <v>82</v>
      </c>
      <c r="AV169" s="13" t="s">
        <v>80</v>
      </c>
      <c r="AW169" s="13" t="s">
        <v>33</v>
      </c>
      <c r="AX169" s="13" t="s">
        <v>72</v>
      </c>
      <c r="AY169" s="232" t="s">
        <v>122</v>
      </c>
    </row>
    <row r="170" s="14" customFormat="1">
      <c r="A170" s="14"/>
      <c r="B170" s="233"/>
      <c r="C170" s="234"/>
      <c r="D170" s="224" t="s">
        <v>133</v>
      </c>
      <c r="E170" s="235" t="s">
        <v>19</v>
      </c>
      <c r="F170" s="236" t="s">
        <v>237</v>
      </c>
      <c r="G170" s="234"/>
      <c r="H170" s="237">
        <v>1164.5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3" t="s">
        <v>133</v>
      </c>
      <c r="AU170" s="243" t="s">
        <v>82</v>
      </c>
      <c r="AV170" s="14" t="s">
        <v>82</v>
      </c>
      <c r="AW170" s="14" t="s">
        <v>33</v>
      </c>
      <c r="AX170" s="14" t="s">
        <v>80</v>
      </c>
      <c r="AY170" s="243" t="s">
        <v>122</v>
      </c>
    </row>
    <row r="171" s="2" customFormat="1" ht="24.15" customHeight="1">
      <c r="A171" s="38"/>
      <c r="B171" s="39"/>
      <c r="C171" s="204" t="s">
        <v>238</v>
      </c>
      <c r="D171" s="204" t="s">
        <v>124</v>
      </c>
      <c r="E171" s="205" t="s">
        <v>239</v>
      </c>
      <c r="F171" s="206" t="s">
        <v>240</v>
      </c>
      <c r="G171" s="207" t="s">
        <v>221</v>
      </c>
      <c r="H171" s="208">
        <v>425</v>
      </c>
      <c r="I171" s="209"/>
      <c r="J171" s="210">
        <f>ROUND(I171*H171,2)</f>
        <v>0</v>
      </c>
      <c r="K171" s="206" t="s">
        <v>128</v>
      </c>
      <c r="L171" s="44"/>
      <c r="M171" s="211" t="s">
        <v>19</v>
      </c>
      <c r="N171" s="212" t="s">
        <v>43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129</v>
      </c>
      <c r="AT171" s="215" t="s">
        <v>124</v>
      </c>
      <c r="AU171" s="215" t="s">
        <v>82</v>
      </c>
      <c r="AY171" s="17" t="s">
        <v>122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80</v>
      </c>
      <c r="BK171" s="216">
        <f>ROUND(I171*H171,2)</f>
        <v>0</v>
      </c>
      <c r="BL171" s="17" t="s">
        <v>129</v>
      </c>
      <c r="BM171" s="215" t="s">
        <v>241</v>
      </c>
    </row>
    <row r="172" s="2" customFormat="1">
      <c r="A172" s="38"/>
      <c r="B172" s="39"/>
      <c r="C172" s="40"/>
      <c r="D172" s="217" t="s">
        <v>131</v>
      </c>
      <c r="E172" s="40"/>
      <c r="F172" s="218" t="s">
        <v>242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131</v>
      </c>
      <c r="AU172" s="17" t="s">
        <v>82</v>
      </c>
    </row>
    <row r="173" s="13" customFormat="1">
      <c r="A173" s="13"/>
      <c r="B173" s="222"/>
      <c r="C173" s="223"/>
      <c r="D173" s="224" t="s">
        <v>133</v>
      </c>
      <c r="E173" s="225" t="s">
        <v>19</v>
      </c>
      <c r="F173" s="226" t="s">
        <v>243</v>
      </c>
      <c r="G173" s="223"/>
      <c r="H173" s="225" t="s">
        <v>19</v>
      </c>
      <c r="I173" s="227"/>
      <c r="J173" s="223"/>
      <c r="K173" s="223"/>
      <c r="L173" s="228"/>
      <c r="M173" s="229"/>
      <c r="N173" s="230"/>
      <c r="O173" s="230"/>
      <c r="P173" s="230"/>
      <c r="Q173" s="230"/>
      <c r="R173" s="230"/>
      <c r="S173" s="230"/>
      <c r="T173" s="23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133</v>
      </c>
      <c r="AU173" s="232" t="s">
        <v>82</v>
      </c>
      <c r="AV173" s="13" t="s">
        <v>80</v>
      </c>
      <c r="AW173" s="13" t="s">
        <v>33</v>
      </c>
      <c r="AX173" s="13" t="s">
        <v>72</v>
      </c>
      <c r="AY173" s="232" t="s">
        <v>122</v>
      </c>
    </row>
    <row r="174" s="14" customFormat="1">
      <c r="A174" s="14"/>
      <c r="B174" s="233"/>
      <c r="C174" s="234"/>
      <c r="D174" s="224" t="s">
        <v>133</v>
      </c>
      <c r="E174" s="235" t="s">
        <v>19</v>
      </c>
      <c r="F174" s="236" t="s">
        <v>224</v>
      </c>
      <c r="G174" s="234"/>
      <c r="H174" s="237">
        <v>425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3" t="s">
        <v>133</v>
      </c>
      <c r="AU174" s="243" t="s">
        <v>82</v>
      </c>
      <c r="AV174" s="14" t="s">
        <v>82</v>
      </c>
      <c r="AW174" s="14" t="s">
        <v>33</v>
      </c>
      <c r="AX174" s="14" t="s">
        <v>80</v>
      </c>
      <c r="AY174" s="243" t="s">
        <v>122</v>
      </c>
    </row>
    <row r="175" s="2" customFormat="1" ht="24.15" customHeight="1">
      <c r="A175" s="38"/>
      <c r="B175" s="39"/>
      <c r="C175" s="204" t="s">
        <v>244</v>
      </c>
      <c r="D175" s="204" t="s">
        <v>124</v>
      </c>
      <c r="E175" s="205" t="s">
        <v>245</v>
      </c>
      <c r="F175" s="206" t="s">
        <v>246</v>
      </c>
      <c r="G175" s="207" t="s">
        <v>221</v>
      </c>
      <c r="H175" s="208">
        <v>16.5</v>
      </c>
      <c r="I175" s="209"/>
      <c r="J175" s="210">
        <f>ROUND(I175*H175,2)</f>
        <v>0</v>
      </c>
      <c r="K175" s="206" t="s">
        <v>128</v>
      </c>
      <c r="L175" s="44"/>
      <c r="M175" s="211" t="s">
        <v>19</v>
      </c>
      <c r="N175" s="212" t="s">
        <v>43</v>
      </c>
      <c r="O175" s="84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129</v>
      </c>
      <c r="AT175" s="215" t="s">
        <v>124</v>
      </c>
      <c r="AU175" s="215" t="s">
        <v>82</v>
      </c>
      <c r="AY175" s="17" t="s">
        <v>122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80</v>
      </c>
      <c r="BK175" s="216">
        <f>ROUND(I175*H175,2)</f>
        <v>0</v>
      </c>
      <c r="BL175" s="17" t="s">
        <v>129</v>
      </c>
      <c r="BM175" s="215" t="s">
        <v>247</v>
      </c>
    </row>
    <row r="176" s="2" customFormat="1">
      <c r="A176" s="38"/>
      <c r="B176" s="39"/>
      <c r="C176" s="40"/>
      <c r="D176" s="217" t="s">
        <v>131</v>
      </c>
      <c r="E176" s="40"/>
      <c r="F176" s="218" t="s">
        <v>248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131</v>
      </c>
      <c r="AU176" s="17" t="s">
        <v>82</v>
      </c>
    </row>
    <row r="177" s="13" customFormat="1">
      <c r="A177" s="13"/>
      <c r="B177" s="222"/>
      <c r="C177" s="223"/>
      <c r="D177" s="224" t="s">
        <v>133</v>
      </c>
      <c r="E177" s="225" t="s">
        <v>19</v>
      </c>
      <c r="F177" s="226" t="s">
        <v>249</v>
      </c>
      <c r="G177" s="223"/>
      <c r="H177" s="225" t="s">
        <v>19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2" t="s">
        <v>133</v>
      </c>
      <c r="AU177" s="232" t="s">
        <v>82</v>
      </c>
      <c r="AV177" s="13" t="s">
        <v>80</v>
      </c>
      <c r="AW177" s="13" t="s">
        <v>33</v>
      </c>
      <c r="AX177" s="13" t="s">
        <v>72</v>
      </c>
      <c r="AY177" s="232" t="s">
        <v>122</v>
      </c>
    </row>
    <row r="178" s="14" customFormat="1">
      <c r="A178" s="14"/>
      <c r="B178" s="233"/>
      <c r="C178" s="234"/>
      <c r="D178" s="224" t="s">
        <v>133</v>
      </c>
      <c r="E178" s="235" t="s">
        <v>19</v>
      </c>
      <c r="F178" s="236" t="s">
        <v>250</v>
      </c>
      <c r="G178" s="234"/>
      <c r="H178" s="237">
        <v>12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3" t="s">
        <v>133</v>
      </c>
      <c r="AU178" s="243" t="s">
        <v>82</v>
      </c>
      <c r="AV178" s="14" t="s">
        <v>82</v>
      </c>
      <c r="AW178" s="14" t="s">
        <v>33</v>
      </c>
      <c r="AX178" s="14" t="s">
        <v>72</v>
      </c>
      <c r="AY178" s="243" t="s">
        <v>122</v>
      </c>
    </row>
    <row r="179" s="13" customFormat="1">
      <c r="A179" s="13"/>
      <c r="B179" s="222"/>
      <c r="C179" s="223"/>
      <c r="D179" s="224" t="s">
        <v>133</v>
      </c>
      <c r="E179" s="225" t="s">
        <v>19</v>
      </c>
      <c r="F179" s="226" t="s">
        <v>251</v>
      </c>
      <c r="G179" s="223"/>
      <c r="H179" s="225" t="s">
        <v>19</v>
      </c>
      <c r="I179" s="227"/>
      <c r="J179" s="223"/>
      <c r="K179" s="223"/>
      <c r="L179" s="228"/>
      <c r="M179" s="229"/>
      <c r="N179" s="230"/>
      <c r="O179" s="230"/>
      <c r="P179" s="230"/>
      <c r="Q179" s="230"/>
      <c r="R179" s="230"/>
      <c r="S179" s="230"/>
      <c r="T179" s="23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2" t="s">
        <v>133</v>
      </c>
      <c r="AU179" s="232" t="s">
        <v>82</v>
      </c>
      <c r="AV179" s="13" t="s">
        <v>80</v>
      </c>
      <c r="AW179" s="13" t="s">
        <v>33</v>
      </c>
      <c r="AX179" s="13" t="s">
        <v>72</v>
      </c>
      <c r="AY179" s="232" t="s">
        <v>122</v>
      </c>
    </row>
    <row r="180" s="14" customFormat="1">
      <c r="A180" s="14"/>
      <c r="B180" s="233"/>
      <c r="C180" s="234"/>
      <c r="D180" s="224" t="s">
        <v>133</v>
      </c>
      <c r="E180" s="235" t="s">
        <v>19</v>
      </c>
      <c r="F180" s="236" t="s">
        <v>252</v>
      </c>
      <c r="G180" s="234"/>
      <c r="H180" s="237">
        <v>4.5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3" t="s">
        <v>133</v>
      </c>
      <c r="AU180" s="243" t="s">
        <v>82</v>
      </c>
      <c r="AV180" s="14" t="s">
        <v>82</v>
      </c>
      <c r="AW180" s="14" t="s">
        <v>33</v>
      </c>
      <c r="AX180" s="14" t="s">
        <v>72</v>
      </c>
      <c r="AY180" s="243" t="s">
        <v>122</v>
      </c>
    </row>
    <row r="181" s="15" customFormat="1">
      <c r="A181" s="15"/>
      <c r="B181" s="244"/>
      <c r="C181" s="245"/>
      <c r="D181" s="224" t="s">
        <v>133</v>
      </c>
      <c r="E181" s="246" t="s">
        <v>19</v>
      </c>
      <c r="F181" s="247" t="s">
        <v>153</v>
      </c>
      <c r="G181" s="245"/>
      <c r="H181" s="248">
        <v>16.5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4" t="s">
        <v>133</v>
      </c>
      <c r="AU181" s="254" t="s">
        <v>82</v>
      </c>
      <c r="AV181" s="15" t="s">
        <v>129</v>
      </c>
      <c r="AW181" s="15" t="s">
        <v>33</v>
      </c>
      <c r="AX181" s="15" t="s">
        <v>80</v>
      </c>
      <c r="AY181" s="254" t="s">
        <v>122</v>
      </c>
    </row>
    <row r="182" s="2" customFormat="1" ht="21.75" customHeight="1">
      <c r="A182" s="38"/>
      <c r="B182" s="39"/>
      <c r="C182" s="204" t="s">
        <v>253</v>
      </c>
      <c r="D182" s="204" t="s">
        <v>124</v>
      </c>
      <c r="E182" s="205" t="s">
        <v>254</v>
      </c>
      <c r="F182" s="206" t="s">
        <v>255</v>
      </c>
      <c r="G182" s="207" t="s">
        <v>127</v>
      </c>
      <c r="H182" s="208">
        <v>33</v>
      </c>
      <c r="I182" s="209"/>
      <c r="J182" s="210">
        <f>ROUND(I182*H182,2)</f>
        <v>0</v>
      </c>
      <c r="K182" s="206" t="s">
        <v>128</v>
      </c>
      <c r="L182" s="44"/>
      <c r="M182" s="211" t="s">
        <v>19</v>
      </c>
      <c r="N182" s="212" t="s">
        <v>43</v>
      </c>
      <c r="O182" s="84"/>
      <c r="P182" s="213">
        <f>O182*H182</f>
        <v>0</v>
      </c>
      <c r="Q182" s="213">
        <v>0.00084000000000000003</v>
      </c>
      <c r="R182" s="213">
        <f>Q182*H182</f>
        <v>0.027720000000000002</v>
      </c>
      <c r="S182" s="213">
        <v>0</v>
      </c>
      <c r="T182" s="214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129</v>
      </c>
      <c r="AT182" s="215" t="s">
        <v>124</v>
      </c>
      <c r="AU182" s="215" t="s">
        <v>82</v>
      </c>
      <c r="AY182" s="17" t="s">
        <v>122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80</v>
      </c>
      <c r="BK182" s="216">
        <f>ROUND(I182*H182,2)</f>
        <v>0</v>
      </c>
      <c r="BL182" s="17" t="s">
        <v>129</v>
      </c>
      <c r="BM182" s="215" t="s">
        <v>256</v>
      </c>
    </row>
    <row r="183" s="2" customFormat="1">
      <c r="A183" s="38"/>
      <c r="B183" s="39"/>
      <c r="C183" s="40"/>
      <c r="D183" s="217" t="s">
        <v>131</v>
      </c>
      <c r="E183" s="40"/>
      <c r="F183" s="218" t="s">
        <v>257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131</v>
      </c>
      <c r="AU183" s="17" t="s">
        <v>82</v>
      </c>
    </row>
    <row r="184" s="13" customFormat="1">
      <c r="A184" s="13"/>
      <c r="B184" s="222"/>
      <c r="C184" s="223"/>
      <c r="D184" s="224" t="s">
        <v>133</v>
      </c>
      <c r="E184" s="225" t="s">
        <v>19</v>
      </c>
      <c r="F184" s="226" t="s">
        <v>249</v>
      </c>
      <c r="G184" s="223"/>
      <c r="H184" s="225" t="s">
        <v>19</v>
      </c>
      <c r="I184" s="227"/>
      <c r="J184" s="223"/>
      <c r="K184" s="223"/>
      <c r="L184" s="228"/>
      <c r="M184" s="229"/>
      <c r="N184" s="230"/>
      <c r="O184" s="230"/>
      <c r="P184" s="230"/>
      <c r="Q184" s="230"/>
      <c r="R184" s="230"/>
      <c r="S184" s="230"/>
      <c r="T184" s="23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2" t="s">
        <v>133</v>
      </c>
      <c r="AU184" s="232" t="s">
        <v>82</v>
      </c>
      <c r="AV184" s="13" t="s">
        <v>80</v>
      </c>
      <c r="AW184" s="13" t="s">
        <v>33</v>
      </c>
      <c r="AX184" s="13" t="s">
        <v>72</v>
      </c>
      <c r="AY184" s="232" t="s">
        <v>122</v>
      </c>
    </row>
    <row r="185" s="14" customFormat="1">
      <c r="A185" s="14"/>
      <c r="B185" s="233"/>
      <c r="C185" s="234"/>
      <c r="D185" s="224" t="s">
        <v>133</v>
      </c>
      <c r="E185" s="235" t="s">
        <v>19</v>
      </c>
      <c r="F185" s="236" t="s">
        <v>258</v>
      </c>
      <c r="G185" s="234"/>
      <c r="H185" s="237">
        <v>24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3" t="s">
        <v>133</v>
      </c>
      <c r="AU185" s="243" t="s">
        <v>82</v>
      </c>
      <c r="AV185" s="14" t="s">
        <v>82</v>
      </c>
      <c r="AW185" s="14" t="s">
        <v>33</v>
      </c>
      <c r="AX185" s="14" t="s">
        <v>72</v>
      </c>
      <c r="AY185" s="243" t="s">
        <v>122</v>
      </c>
    </row>
    <row r="186" s="13" customFormat="1">
      <c r="A186" s="13"/>
      <c r="B186" s="222"/>
      <c r="C186" s="223"/>
      <c r="D186" s="224" t="s">
        <v>133</v>
      </c>
      <c r="E186" s="225" t="s">
        <v>19</v>
      </c>
      <c r="F186" s="226" t="s">
        <v>251</v>
      </c>
      <c r="G186" s="223"/>
      <c r="H186" s="225" t="s">
        <v>19</v>
      </c>
      <c r="I186" s="227"/>
      <c r="J186" s="223"/>
      <c r="K186" s="223"/>
      <c r="L186" s="228"/>
      <c r="M186" s="229"/>
      <c r="N186" s="230"/>
      <c r="O186" s="230"/>
      <c r="P186" s="230"/>
      <c r="Q186" s="230"/>
      <c r="R186" s="230"/>
      <c r="S186" s="230"/>
      <c r="T186" s="23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2" t="s">
        <v>133</v>
      </c>
      <c r="AU186" s="232" t="s">
        <v>82</v>
      </c>
      <c r="AV186" s="13" t="s">
        <v>80</v>
      </c>
      <c r="AW186" s="13" t="s">
        <v>33</v>
      </c>
      <c r="AX186" s="13" t="s">
        <v>72</v>
      </c>
      <c r="AY186" s="232" t="s">
        <v>122</v>
      </c>
    </row>
    <row r="187" s="14" customFormat="1">
      <c r="A187" s="14"/>
      <c r="B187" s="233"/>
      <c r="C187" s="234"/>
      <c r="D187" s="224" t="s">
        <v>133</v>
      </c>
      <c r="E187" s="235" t="s">
        <v>19</v>
      </c>
      <c r="F187" s="236" t="s">
        <v>259</v>
      </c>
      <c r="G187" s="234"/>
      <c r="H187" s="237">
        <v>9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3" t="s">
        <v>133</v>
      </c>
      <c r="AU187" s="243" t="s">
        <v>82</v>
      </c>
      <c r="AV187" s="14" t="s">
        <v>82</v>
      </c>
      <c r="AW187" s="14" t="s">
        <v>33</v>
      </c>
      <c r="AX187" s="14" t="s">
        <v>72</v>
      </c>
      <c r="AY187" s="243" t="s">
        <v>122</v>
      </c>
    </row>
    <row r="188" s="15" customFormat="1">
      <c r="A188" s="15"/>
      <c r="B188" s="244"/>
      <c r="C188" s="245"/>
      <c r="D188" s="224" t="s">
        <v>133</v>
      </c>
      <c r="E188" s="246" t="s">
        <v>19</v>
      </c>
      <c r="F188" s="247" t="s">
        <v>153</v>
      </c>
      <c r="G188" s="245"/>
      <c r="H188" s="248">
        <v>33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4" t="s">
        <v>133</v>
      </c>
      <c r="AU188" s="254" t="s">
        <v>82</v>
      </c>
      <c r="AV188" s="15" t="s">
        <v>129</v>
      </c>
      <c r="AW188" s="15" t="s">
        <v>33</v>
      </c>
      <c r="AX188" s="15" t="s">
        <v>80</v>
      </c>
      <c r="AY188" s="254" t="s">
        <v>122</v>
      </c>
    </row>
    <row r="189" s="2" customFormat="1" ht="24.15" customHeight="1">
      <c r="A189" s="38"/>
      <c r="B189" s="39"/>
      <c r="C189" s="204" t="s">
        <v>7</v>
      </c>
      <c r="D189" s="204" t="s">
        <v>124</v>
      </c>
      <c r="E189" s="205" t="s">
        <v>260</v>
      </c>
      <c r="F189" s="206" t="s">
        <v>261</v>
      </c>
      <c r="G189" s="207" t="s">
        <v>127</v>
      </c>
      <c r="H189" s="208">
        <v>33</v>
      </c>
      <c r="I189" s="209"/>
      <c r="J189" s="210">
        <f>ROUND(I189*H189,2)</f>
        <v>0</v>
      </c>
      <c r="K189" s="206" t="s">
        <v>128</v>
      </c>
      <c r="L189" s="44"/>
      <c r="M189" s="211" t="s">
        <v>19</v>
      </c>
      <c r="N189" s="212" t="s">
        <v>43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129</v>
      </c>
      <c r="AT189" s="215" t="s">
        <v>124</v>
      </c>
      <c r="AU189" s="215" t="s">
        <v>82</v>
      </c>
      <c r="AY189" s="17" t="s">
        <v>122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80</v>
      </c>
      <c r="BK189" s="216">
        <f>ROUND(I189*H189,2)</f>
        <v>0</v>
      </c>
      <c r="BL189" s="17" t="s">
        <v>129</v>
      </c>
      <c r="BM189" s="215" t="s">
        <v>262</v>
      </c>
    </row>
    <row r="190" s="2" customFormat="1">
      <c r="A190" s="38"/>
      <c r="B190" s="39"/>
      <c r="C190" s="40"/>
      <c r="D190" s="217" t="s">
        <v>131</v>
      </c>
      <c r="E190" s="40"/>
      <c r="F190" s="218" t="s">
        <v>263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131</v>
      </c>
      <c r="AU190" s="17" t="s">
        <v>82</v>
      </c>
    </row>
    <row r="191" s="2" customFormat="1" ht="37.8" customHeight="1">
      <c r="A191" s="38"/>
      <c r="B191" s="39"/>
      <c r="C191" s="204" t="s">
        <v>264</v>
      </c>
      <c r="D191" s="204" t="s">
        <v>124</v>
      </c>
      <c r="E191" s="205" t="s">
        <v>265</v>
      </c>
      <c r="F191" s="206" t="s">
        <v>266</v>
      </c>
      <c r="G191" s="207" t="s">
        <v>221</v>
      </c>
      <c r="H191" s="208">
        <v>1596.8</v>
      </c>
      <c r="I191" s="209"/>
      <c r="J191" s="210">
        <f>ROUND(I191*H191,2)</f>
        <v>0</v>
      </c>
      <c r="K191" s="206" t="s">
        <v>128</v>
      </c>
      <c r="L191" s="44"/>
      <c r="M191" s="211" t="s">
        <v>19</v>
      </c>
      <c r="N191" s="212" t="s">
        <v>43</v>
      </c>
      <c r="O191" s="84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129</v>
      </c>
      <c r="AT191" s="215" t="s">
        <v>124</v>
      </c>
      <c r="AU191" s="215" t="s">
        <v>82</v>
      </c>
      <c r="AY191" s="17" t="s">
        <v>122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80</v>
      </c>
      <c r="BK191" s="216">
        <f>ROUND(I191*H191,2)</f>
        <v>0</v>
      </c>
      <c r="BL191" s="17" t="s">
        <v>129</v>
      </c>
      <c r="BM191" s="215" t="s">
        <v>267</v>
      </c>
    </row>
    <row r="192" s="2" customFormat="1">
      <c r="A192" s="38"/>
      <c r="B192" s="39"/>
      <c r="C192" s="40"/>
      <c r="D192" s="217" t="s">
        <v>131</v>
      </c>
      <c r="E192" s="40"/>
      <c r="F192" s="218" t="s">
        <v>268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131</v>
      </c>
      <c r="AU192" s="17" t="s">
        <v>82</v>
      </c>
    </row>
    <row r="193" s="14" customFormat="1">
      <c r="A193" s="14"/>
      <c r="B193" s="233"/>
      <c r="C193" s="234"/>
      <c r="D193" s="224" t="s">
        <v>133</v>
      </c>
      <c r="E193" s="235" t="s">
        <v>19</v>
      </c>
      <c r="F193" s="236" t="s">
        <v>269</v>
      </c>
      <c r="G193" s="234"/>
      <c r="H193" s="237">
        <v>1596.8</v>
      </c>
      <c r="I193" s="238"/>
      <c r="J193" s="234"/>
      <c r="K193" s="234"/>
      <c r="L193" s="239"/>
      <c r="M193" s="240"/>
      <c r="N193" s="241"/>
      <c r="O193" s="241"/>
      <c r="P193" s="241"/>
      <c r="Q193" s="241"/>
      <c r="R193" s="241"/>
      <c r="S193" s="241"/>
      <c r="T193" s="24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3" t="s">
        <v>133</v>
      </c>
      <c r="AU193" s="243" t="s">
        <v>82</v>
      </c>
      <c r="AV193" s="14" t="s">
        <v>82</v>
      </c>
      <c r="AW193" s="14" t="s">
        <v>33</v>
      </c>
      <c r="AX193" s="14" t="s">
        <v>80</v>
      </c>
      <c r="AY193" s="243" t="s">
        <v>122</v>
      </c>
    </row>
    <row r="194" s="2" customFormat="1" ht="24.15" customHeight="1">
      <c r="A194" s="38"/>
      <c r="B194" s="39"/>
      <c r="C194" s="204" t="s">
        <v>270</v>
      </c>
      <c r="D194" s="204" t="s">
        <v>124</v>
      </c>
      <c r="E194" s="205" t="s">
        <v>271</v>
      </c>
      <c r="F194" s="206" t="s">
        <v>272</v>
      </c>
      <c r="G194" s="207" t="s">
        <v>273</v>
      </c>
      <c r="H194" s="208">
        <v>2874.2399999999998</v>
      </c>
      <c r="I194" s="209"/>
      <c r="J194" s="210">
        <f>ROUND(I194*H194,2)</f>
        <v>0</v>
      </c>
      <c r="K194" s="206" t="s">
        <v>128</v>
      </c>
      <c r="L194" s="44"/>
      <c r="M194" s="211" t="s">
        <v>19</v>
      </c>
      <c r="N194" s="212" t="s">
        <v>43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129</v>
      </c>
      <c r="AT194" s="215" t="s">
        <v>124</v>
      </c>
      <c r="AU194" s="215" t="s">
        <v>82</v>
      </c>
      <c r="AY194" s="17" t="s">
        <v>122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80</v>
      </c>
      <c r="BK194" s="216">
        <f>ROUND(I194*H194,2)</f>
        <v>0</v>
      </c>
      <c r="BL194" s="17" t="s">
        <v>129</v>
      </c>
      <c r="BM194" s="215" t="s">
        <v>274</v>
      </c>
    </row>
    <row r="195" s="2" customFormat="1">
      <c r="A195" s="38"/>
      <c r="B195" s="39"/>
      <c r="C195" s="40"/>
      <c r="D195" s="217" t="s">
        <v>131</v>
      </c>
      <c r="E195" s="40"/>
      <c r="F195" s="218" t="s">
        <v>275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131</v>
      </c>
      <c r="AU195" s="17" t="s">
        <v>82</v>
      </c>
    </row>
    <row r="196" s="14" customFormat="1">
      <c r="A196" s="14"/>
      <c r="B196" s="233"/>
      <c r="C196" s="234"/>
      <c r="D196" s="224" t="s">
        <v>133</v>
      </c>
      <c r="E196" s="234"/>
      <c r="F196" s="236" t="s">
        <v>276</v>
      </c>
      <c r="G196" s="234"/>
      <c r="H196" s="237">
        <v>2874.2399999999998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3" t="s">
        <v>133</v>
      </c>
      <c r="AU196" s="243" t="s">
        <v>82</v>
      </c>
      <c r="AV196" s="14" t="s">
        <v>82</v>
      </c>
      <c r="AW196" s="14" t="s">
        <v>4</v>
      </c>
      <c r="AX196" s="14" t="s">
        <v>80</v>
      </c>
      <c r="AY196" s="243" t="s">
        <v>122</v>
      </c>
    </row>
    <row r="197" s="2" customFormat="1" ht="24.15" customHeight="1">
      <c r="A197" s="38"/>
      <c r="B197" s="39"/>
      <c r="C197" s="204" t="s">
        <v>277</v>
      </c>
      <c r="D197" s="204" t="s">
        <v>124</v>
      </c>
      <c r="E197" s="205" t="s">
        <v>278</v>
      </c>
      <c r="F197" s="206" t="s">
        <v>279</v>
      </c>
      <c r="G197" s="207" t="s">
        <v>221</v>
      </c>
      <c r="H197" s="208">
        <v>9.9000000000000004</v>
      </c>
      <c r="I197" s="209"/>
      <c r="J197" s="210">
        <f>ROUND(I197*H197,2)</f>
        <v>0</v>
      </c>
      <c r="K197" s="206" t="s">
        <v>128</v>
      </c>
      <c r="L197" s="44"/>
      <c r="M197" s="211" t="s">
        <v>19</v>
      </c>
      <c r="N197" s="212" t="s">
        <v>43</v>
      </c>
      <c r="O197" s="84"/>
      <c r="P197" s="213">
        <f>O197*H197</f>
        <v>0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129</v>
      </c>
      <c r="AT197" s="215" t="s">
        <v>124</v>
      </c>
      <c r="AU197" s="215" t="s">
        <v>82</v>
      </c>
      <c r="AY197" s="17" t="s">
        <v>122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80</v>
      </c>
      <c r="BK197" s="216">
        <f>ROUND(I197*H197,2)</f>
        <v>0</v>
      </c>
      <c r="BL197" s="17" t="s">
        <v>129</v>
      </c>
      <c r="BM197" s="215" t="s">
        <v>280</v>
      </c>
    </row>
    <row r="198" s="2" customFormat="1">
      <c r="A198" s="38"/>
      <c r="B198" s="39"/>
      <c r="C198" s="40"/>
      <c r="D198" s="217" t="s">
        <v>131</v>
      </c>
      <c r="E198" s="40"/>
      <c r="F198" s="218" t="s">
        <v>281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131</v>
      </c>
      <c r="AU198" s="17" t="s">
        <v>82</v>
      </c>
    </row>
    <row r="199" s="13" customFormat="1">
      <c r="A199" s="13"/>
      <c r="B199" s="222"/>
      <c r="C199" s="223"/>
      <c r="D199" s="224" t="s">
        <v>133</v>
      </c>
      <c r="E199" s="225" t="s">
        <v>19</v>
      </c>
      <c r="F199" s="226" t="s">
        <v>249</v>
      </c>
      <c r="G199" s="223"/>
      <c r="H199" s="225" t="s">
        <v>19</v>
      </c>
      <c r="I199" s="227"/>
      <c r="J199" s="223"/>
      <c r="K199" s="223"/>
      <c r="L199" s="228"/>
      <c r="M199" s="229"/>
      <c r="N199" s="230"/>
      <c r="O199" s="230"/>
      <c r="P199" s="230"/>
      <c r="Q199" s="230"/>
      <c r="R199" s="230"/>
      <c r="S199" s="230"/>
      <c r="T199" s="23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2" t="s">
        <v>133</v>
      </c>
      <c r="AU199" s="232" t="s">
        <v>82</v>
      </c>
      <c r="AV199" s="13" t="s">
        <v>80</v>
      </c>
      <c r="AW199" s="13" t="s">
        <v>33</v>
      </c>
      <c r="AX199" s="13" t="s">
        <v>72</v>
      </c>
      <c r="AY199" s="232" t="s">
        <v>122</v>
      </c>
    </row>
    <row r="200" s="14" customFormat="1">
      <c r="A200" s="14"/>
      <c r="B200" s="233"/>
      <c r="C200" s="234"/>
      <c r="D200" s="224" t="s">
        <v>133</v>
      </c>
      <c r="E200" s="235" t="s">
        <v>19</v>
      </c>
      <c r="F200" s="236" t="s">
        <v>282</v>
      </c>
      <c r="G200" s="234"/>
      <c r="H200" s="237">
        <v>9.9000000000000004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3" t="s">
        <v>133</v>
      </c>
      <c r="AU200" s="243" t="s">
        <v>82</v>
      </c>
      <c r="AV200" s="14" t="s">
        <v>82</v>
      </c>
      <c r="AW200" s="14" t="s">
        <v>33</v>
      </c>
      <c r="AX200" s="14" t="s">
        <v>80</v>
      </c>
      <c r="AY200" s="243" t="s">
        <v>122</v>
      </c>
    </row>
    <row r="201" s="2" customFormat="1" ht="37.8" customHeight="1">
      <c r="A201" s="38"/>
      <c r="B201" s="39"/>
      <c r="C201" s="204" t="s">
        <v>283</v>
      </c>
      <c r="D201" s="204" t="s">
        <v>124</v>
      </c>
      <c r="E201" s="205" t="s">
        <v>284</v>
      </c>
      <c r="F201" s="206" t="s">
        <v>285</v>
      </c>
      <c r="G201" s="207" t="s">
        <v>221</v>
      </c>
      <c r="H201" s="208">
        <v>5.5</v>
      </c>
      <c r="I201" s="209"/>
      <c r="J201" s="210">
        <f>ROUND(I201*H201,2)</f>
        <v>0</v>
      </c>
      <c r="K201" s="206" t="s">
        <v>128</v>
      </c>
      <c r="L201" s="44"/>
      <c r="M201" s="211" t="s">
        <v>19</v>
      </c>
      <c r="N201" s="212" t="s">
        <v>43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129</v>
      </c>
      <c r="AT201" s="215" t="s">
        <v>124</v>
      </c>
      <c r="AU201" s="215" t="s">
        <v>82</v>
      </c>
      <c r="AY201" s="17" t="s">
        <v>122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80</v>
      </c>
      <c r="BK201" s="216">
        <f>ROUND(I201*H201,2)</f>
        <v>0</v>
      </c>
      <c r="BL201" s="17" t="s">
        <v>129</v>
      </c>
      <c r="BM201" s="215" t="s">
        <v>286</v>
      </c>
    </row>
    <row r="202" s="2" customFormat="1">
      <c r="A202" s="38"/>
      <c r="B202" s="39"/>
      <c r="C202" s="40"/>
      <c r="D202" s="217" t="s">
        <v>131</v>
      </c>
      <c r="E202" s="40"/>
      <c r="F202" s="218" t="s">
        <v>287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131</v>
      </c>
      <c r="AU202" s="17" t="s">
        <v>82</v>
      </c>
    </row>
    <row r="203" s="13" customFormat="1">
      <c r="A203" s="13"/>
      <c r="B203" s="222"/>
      <c r="C203" s="223"/>
      <c r="D203" s="224" t="s">
        <v>133</v>
      </c>
      <c r="E203" s="225" t="s">
        <v>19</v>
      </c>
      <c r="F203" s="226" t="s">
        <v>249</v>
      </c>
      <c r="G203" s="223"/>
      <c r="H203" s="225" t="s">
        <v>19</v>
      </c>
      <c r="I203" s="227"/>
      <c r="J203" s="223"/>
      <c r="K203" s="223"/>
      <c r="L203" s="228"/>
      <c r="M203" s="229"/>
      <c r="N203" s="230"/>
      <c r="O203" s="230"/>
      <c r="P203" s="230"/>
      <c r="Q203" s="230"/>
      <c r="R203" s="230"/>
      <c r="S203" s="230"/>
      <c r="T203" s="23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2" t="s">
        <v>133</v>
      </c>
      <c r="AU203" s="232" t="s">
        <v>82</v>
      </c>
      <c r="AV203" s="13" t="s">
        <v>80</v>
      </c>
      <c r="AW203" s="13" t="s">
        <v>33</v>
      </c>
      <c r="AX203" s="13" t="s">
        <v>72</v>
      </c>
      <c r="AY203" s="232" t="s">
        <v>122</v>
      </c>
    </row>
    <row r="204" s="14" customFormat="1">
      <c r="A204" s="14"/>
      <c r="B204" s="233"/>
      <c r="C204" s="234"/>
      <c r="D204" s="224" t="s">
        <v>133</v>
      </c>
      <c r="E204" s="235" t="s">
        <v>19</v>
      </c>
      <c r="F204" s="236" t="s">
        <v>288</v>
      </c>
      <c r="G204" s="234"/>
      <c r="H204" s="237">
        <v>4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3" t="s">
        <v>133</v>
      </c>
      <c r="AU204" s="243" t="s">
        <v>82</v>
      </c>
      <c r="AV204" s="14" t="s">
        <v>82</v>
      </c>
      <c r="AW204" s="14" t="s">
        <v>33</v>
      </c>
      <c r="AX204" s="14" t="s">
        <v>72</v>
      </c>
      <c r="AY204" s="243" t="s">
        <v>122</v>
      </c>
    </row>
    <row r="205" s="13" customFormat="1">
      <c r="A205" s="13"/>
      <c r="B205" s="222"/>
      <c r="C205" s="223"/>
      <c r="D205" s="224" t="s">
        <v>133</v>
      </c>
      <c r="E205" s="225" t="s">
        <v>19</v>
      </c>
      <c r="F205" s="226" t="s">
        <v>249</v>
      </c>
      <c r="G205" s="223"/>
      <c r="H205" s="225" t="s">
        <v>19</v>
      </c>
      <c r="I205" s="227"/>
      <c r="J205" s="223"/>
      <c r="K205" s="223"/>
      <c r="L205" s="228"/>
      <c r="M205" s="229"/>
      <c r="N205" s="230"/>
      <c r="O205" s="230"/>
      <c r="P205" s="230"/>
      <c r="Q205" s="230"/>
      <c r="R205" s="230"/>
      <c r="S205" s="230"/>
      <c r="T205" s="23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2" t="s">
        <v>133</v>
      </c>
      <c r="AU205" s="232" t="s">
        <v>82</v>
      </c>
      <c r="AV205" s="13" t="s">
        <v>80</v>
      </c>
      <c r="AW205" s="13" t="s">
        <v>33</v>
      </c>
      <c r="AX205" s="13" t="s">
        <v>72</v>
      </c>
      <c r="AY205" s="232" t="s">
        <v>122</v>
      </c>
    </row>
    <row r="206" s="14" customFormat="1">
      <c r="A206" s="14"/>
      <c r="B206" s="233"/>
      <c r="C206" s="234"/>
      <c r="D206" s="224" t="s">
        <v>133</v>
      </c>
      <c r="E206" s="235" t="s">
        <v>19</v>
      </c>
      <c r="F206" s="236" t="s">
        <v>289</v>
      </c>
      <c r="G206" s="234"/>
      <c r="H206" s="237">
        <v>1.5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3" t="s">
        <v>133</v>
      </c>
      <c r="AU206" s="243" t="s">
        <v>82</v>
      </c>
      <c r="AV206" s="14" t="s">
        <v>82</v>
      </c>
      <c r="AW206" s="14" t="s">
        <v>33</v>
      </c>
      <c r="AX206" s="14" t="s">
        <v>72</v>
      </c>
      <c r="AY206" s="243" t="s">
        <v>122</v>
      </c>
    </row>
    <row r="207" s="15" customFormat="1">
      <c r="A207" s="15"/>
      <c r="B207" s="244"/>
      <c r="C207" s="245"/>
      <c r="D207" s="224" t="s">
        <v>133</v>
      </c>
      <c r="E207" s="246" t="s">
        <v>19</v>
      </c>
      <c r="F207" s="247" t="s">
        <v>153</v>
      </c>
      <c r="G207" s="245"/>
      <c r="H207" s="248">
        <v>5.5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54" t="s">
        <v>133</v>
      </c>
      <c r="AU207" s="254" t="s">
        <v>82</v>
      </c>
      <c r="AV207" s="15" t="s">
        <v>129</v>
      </c>
      <c r="AW207" s="15" t="s">
        <v>33</v>
      </c>
      <c r="AX207" s="15" t="s">
        <v>80</v>
      </c>
      <c r="AY207" s="254" t="s">
        <v>122</v>
      </c>
    </row>
    <row r="208" s="2" customFormat="1" ht="16.5" customHeight="1">
      <c r="A208" s="38"/>
      <c r="B208" s="39"/>
      <c r="C208" s="255" t="s">
        <v>290</v>
      </c>
      <c r="D208" s="255" t="s">
        <v>291</v>
      </c>
      <c r="E208" s="256" t="s">
        <v>292</v>
      </c>
      <c r="F208" s="257" t="s">
        <v>293</v>
      </c>
      <c r="G208" s="258" t="s">
        <v>273</v>
      </c>
      <c r="H208" s="259">
        <v>9.9000000000000004</v>
      </c>
      <c r="I208" s="260"/>
      <c r="J208" s="261">
        <f>ROUND(I208*H208,2)</f>
        <v>0</v>
      </c>
      <c r="K208" s="257" t="s">
        <v>128</v>
      </c>
      <c r="L208" s="262"/>
      <c r="M208" s="263" t="s">
        <v>19</v>
      </c>
      <c r="N208" s="264" t="s">
        <v>43</v>
      </c>
      <c r="O208" s="84"/>
      <c r="P208" s="213">
        <f>O208*H208</f>
        <v>0</v>
      </c>
      <c r="Q208" s="213">
        <v>1</v>
      </c>
      <c r="R208" s="213">
        <f>Q208*H208</f>
        <v>9.9000000000000004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175</v>
      </c>
      <c r="AT208" s="215" t="s">
        <v>291</v>
      </c>
      <c r="AU208" s="215" t="s">
        <v>82</v>
      </c>
      <c r="AY208" s="17" t="s">
        <v>122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80</v>
      </c>
      <c r="BK208" s="216">
        <f>ROUND(I208*H208,2)</f>
        <v>0</v>
      </c>
      <c r="BL208" s="17" t="s">
        <v>129</v>
      </c>
      <c r="BM208" s="215" t="s">
        <v>294</v>
      </c>
    </row>
    <row r="209" s="14" customFormat="1">
      <c r="A209" s="14"/>
      <c r="B209" s="233"/>
      <c r="C209" s="234"/>
      <c r="D209" s="224" t="s">
        <v>133</v>
      </c>
      <c r="E209" s="234"/>
      <c r="F209" s="236" t="s">
        <v>295</v>
      </c>
      <c r="G209" s="234"/>
      <c r="H209" s="237">
        <v>9.9000000000000004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3" t="s">
        <v>133</v>
      </c>
      <c r="AU209" s="243" t="s">
        <v>82</v>
      </c>
      <c r="AV209" s="14" t="s">
        <v>82</v>
      </c>
      <c r="AW209" s="14" t="s">
        <v>4</v>
      </c>
      <c r="AX209" s="14" t="s">
        <v>80</v>
      </c>
      <c r="AY209" s="243" t="s">
        <v>122</v>
      </c>
    </row>
    <row r="210" s="2" customFormat="1" ht="24.15" customHeight="1">
      <c r="A210" s="38"/>
      <c r="B210" s="39"/>
      <c r="C210" s="204" t="s">
        <v>296</v>
      </c>
      <c r="D210" s="204" t="s">
        <v>124</v>
      </c>
      <c r="E210" s="205" t="s">
        <v>297</v>
      </c>
      <c r="F210" s="206" t="s">
        <v>298</v>
      </c>
      <c r="G210" s="207" t="s">
        <v>127</v>
      </c>
      <c r="H210" s="208">
        <v>90</v>
      </c>
      <c r="I210" s="209"/>
      <c r="J210" s="210">
        <f>ROUND(I210*H210,2)</f>
        <v>0</v>
      </c>
      <c r="K210" s="206" t="s">
        <v>128</v>
      </c>
      <c r="L210" s="44"/>
      <c r="M210" s="211" t="s">
        <v>19</v>
      </c>
      <c r="N210" s="212" t="s">
        <v>43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129</v>
      </c>
      <c r="AT210" s="215" t="s">
        <v>124</v>
      </c>
      <c r="AU210" s="215" t="s">
        <v>82</v>
      </c>
      <c r="AY210" s="17" t="s">
        <v>122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80</v>
      </c>
      <c r="BK210" s="216">
        <f>ROUND(I210*H210,2)</f>
        <v>0</v>
      </c>
      <c r="BL210" s="17" t="s">
        <v>129</v>
      </c>
      <c r="BM210" s="215" t="s">
        <v>299</v>
      </c>
    </row>
    <row r="211" s="2" customFormat="1">
      <c r="A211" s="38"/>
      <c r="B211" s="39"/>
      <c r="C211" s="40"/>
      <c r="D211" s="217" t="s">
        <v>131</v>
      </c>
      <c r="E211" s="40"/>
      <c r="F211" s="218" t="s">
        <v>300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131</v>
      </c>
      <c r="AU211" s="17" t="s">
        <v>82</v>
      </c>
    </row>
    <row r="212" s="2" customFormat="1" ht="24.15" customHeight="1">
      <c r="A212" s="38"/>
      <c r="B212" s="39"/>
      <c r="C212" s="204" t="s">
        <v>301</v>
      </c>
      <c r="D212" s="204" t="s">
        <v>124</v>
      </c>
      <c r="E212" s="205" t="s">
        <v>302</v>
      </c>
      <c r="F212" s="206" t="s">
        <v>303</v>
      </c>
      <c r="G212" s="207" t="s">
        <v>127</v>
      </c>
      <c r="H212" s="208">
        <v>90</v>
      </c>
      <c r="I212" s="209"/>
      <c r="J212" s="210">
        <f>ROUND(I212*H212,2)</f>
        <v>0</v>
      </c>
      <c r="K212" s="206" t="s">
        <v>128</v>
      </c>
      <c r="L212" s="44"/>
      <c r="M212" s="211" t="s">
        <v>19</v>
      </c>
      <c r="N212" s="212" t="s">
        <v>43</v>
      </c>
      <c r="O212" s="84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129</v>
      </c>
      <c r="AT212" s="215" t="s">
        <v>124</v>
      </c>
      <c r="AU212" s="215" t="s">
        <v>82</v>
      </c>
      <c r="AY212" s="17" t="s">
        <v>122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80</v>
      </c>
      <c r="BK212" s="216">
        <f>ROUND(I212*H212,2)</f>
        <v>0</v>
      </c>
      <c r="BL212" s="17" t="s">
        <v>129</v>
      </c>
      <c r="BM212" s="215" t="s">
        <v>304</v>
      </c>
    </row>
    <row r="213" s="2" customFormat="1">
      <c r="A213" s="38"/>
      <c r="B213" s="39"/>
      <c r="C213" s="40"/>
      <c r="D213" s="217" t="s">
        <v>131</v>
      </c>
      <c r="E213" s="40"/>
      <c r="F213" s="218" t="s">
        <v>305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131</v>
      </c>
      <c r="AU213" s="17" t="s">
        <v>82</v>
      </c>
    </row>
    <row r="214" s="2" customFormat="1" ht="16.5" customHeight="1">
      <c r="A214" s="38"/>
      <c r="B214" s="39"/>
      <c r="C214" s="255" t="s">
        <v>306</v>
      </c>
      <c r="D214" s="255" t="s">
        <v>291</v>
      </c>
      <c r="E214" s="256" t="s">
        <v>307</v>
      </c>
      <c r="F214" s="257" t="s">
        <v>308</v>
      </c>
      <c r="G214" s="258" t="s">
        <v>309</v>
      </c>
      <c r="H214" s="259">
        <v>1.8</v>
      </c>
      <c r="I214" s="260"/>
      <c r="J214" s="261">
        <f>ROUND(I214*H214,2)</f>
        <v>0</v>
      </c>
      <c r="K214" s="257" t="s">
        <v>128</v>
      </c>
      <c r="L214" s="262"/>
      <c r="M214" s="263" t="s">
        <v>19</v>
      </c>
      <c r="N214" s="264" t="s">
        <v>43</v>
      </c>
      <c r="O214" s="84"/>
      <c r="P214" s="213">
        <f>O214*H214</f>
        <v>0</v>
      </c>
      <c r="Q214" s="213">
        <v>0.001</v>
      </c>
      <c r="R214" s="213">
        <f>Q214*H214</f>
        <v>0.0018000000000000002</v>
      </c>
      <c r="S214" s="213">
        <v>0</v>
      </c>
      <c r="T214" s="21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175</v>
      </c>
      <c r="AT214" s="215" t="s">
        <v>291</v>
      </c>
      <c r="AU214" s="215" t="s">
        <v>82</v>
      </c>
      <c r="AY214" s="17" t="s">
        <v>122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80</v>
      </c>
      <c r="BK214" s="216">
        <f>ROUND(I214*H214,2)</f>
        <v>0</v>
      </c>
      <c r="BL214" s="17" t="s">
        <v>129</v>
      </c>
      <c r="BM214" s="215" t="s">
        <v>310</v>
      </c>
    </row>
    <row r="215" s="14" customFormat="1">
      <c r="A215" s="14"/>
      <c r="B215" s="233"/>
      <c r="C215" s="234"/>
      <c r="D215" s="224" t="s">
        <v>133</v>
      </c>
      <c r="E215" s="234"/>
      <c r="F215" s="236" t="s">
        <v>311</v>
      </c>
      <c r="G215" s="234"/>
      <c r="H215" s="237">
        <v>1.8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3" t="s">
        <v>133</v>
      </c>
      <c r="AU215" s="243" t="s">
        <v>82</v>
      </c>
      <c r="AV215" s="14" t="s">
        <v>82</v>
      </c>
      <c r="AW215" s="14" t="s">
        <v>4</v>
      </c>
      <c r="AX215" s="14" t="s">
        <v>80</v>
      </c>
      <c r="AY215" s="243" t="s">
        <v>122</v>
      </c>
    </row>
    <row r="216" s="2" customFormat="1" ht="21.75" customHeight="1">
      <c r="A216" s="38"/>
      <c r="B216" s="39"/>
      <c r="C216" s="204" t="s">
        <v>312</v>
      </c>
      <c r="D216" s="204" t="s">
        <v>124</v>
      </c>
      <c r="E216" s="205" t="s">
        <v>313</v>
      </c>
      <c r="F216" s="206" t="s">
        <v>314</v>
      </c>
      <c r="G216" s="207" t="s">
        <v>127</v>
      </c>
      <c r="H216" s="208">
        <v>3179</v>
      </c>
      <c r="I216" s="209"/>
      <c r="J216" s="210">
        <f>ROUND(I216*H216,2)</f>
        <v>0</v>
      </c>
      <c r="K216" s="206" t="s">
        <v>128</v>
      </c>
      <c r="L216" s="44"/>
      <c r="M216" s="211" t="s">
        <v>19</v>
      </c>
      <c r="N216" s="212" t="s">
        <v>43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129</v>
      </c>
      <c r="AT216" s="215" t="s">
        <v>124</v>
      </c>
      <c r="AU216" s="215" t="s">
        <v>82</v>
      </c>
      <c r="AY216" s="17" t="s">
        <v>122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80</v>
      </c>
      <c r="BK216" s="216">
        <f>ROUND(I216*H216,2)</f>
        <v>0</v>
      </c>
      <c r="BL216" s="17" t="s">
        <v>129</v>
      </c>
      <c r="BM216" s="215" t="s">
        <v>315</v>
      </c>
    </row>
    <row r="217" s="2" customFormat="1">
      <c r="A217" s="38"/>
      <c r="B217" s="39"/>
      <c r="C217" s="40"/>
      <c r="D217" s="217" t="s">
        <v>131</v>
      </c>
      <c r="E217" s="40"/>
      <c r="F217" s="218" t="s">
        <v>316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131</v>
      </c>
      <c r="AU217" s="17" t="s">
        <v>82</v>
      </c>
    </row>
    <row r="218" s="12" customFormat="1" ht="22.8" customHeight="1">
      <c r="A218" s="12"/>
      <c r="B218" s="188"/>
      <c r="C218" s="189"/>
      <c r="D218" s="190" t="s">
        <v>71</v>
      </c>
      <c r="E218" s="202" t="s">
        <v>82</v>
      </c>
      <c r="F218" s="202" t="s">
        <v>317</v>
      </c>
      <c r="G218" s="189"/>
      <c r="H218" s="189"/>
      <c r="I218" s="192"/>
      <c r="J218" s="203">
        <f>BK218</f>
        <v>0</v>
      </c>
      <c r="K218" s="189"/>
      <c r="L218" s="194"/>
      <c r="M218" s="195"/>
      <c r="N218" s="196"/>
      <c r="O218" s="196"/>
      <c r="P218" s="197">
        <f>SUM(P219:P223)</f>
        <v>0</v>
      </c>
      <c r="Q218" s="196"/>
      <c r="R218" s="197">
        <f>SUM(R219:R223)</f>
        <v>49.176074</v>
      </c>
      <c r="S218" s="196"/>
      <c r="T218" s="198">
        <f>SUM(T219:T223)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9" t="s">
        <v>80</v>
      </c>
      <c r="AT218" s="200" t="s">
        <v>71</v>
      </c>
      <c r="AU218" s="200" t="s">
        <v>80</v>
      </c>
      <c r="AY218" s="199" t="s">
        <v>122</v>
      </c>
      <c r="BK218" s="201">
        <f>SUM(BK219:BK223)</f>
        <v>0</v>
      </c>
    </row>
    <row r="219" s="2" customFormat="1" ht="16.5" customHeight="1">
      <c r="A219" s="38"/>
      <c r="B219" s="39"/>
      <c r="C219" s="204" t="s">
        <v>318</v>
      </c>
      <c r="D219" s="204" t="s">
        <v>124</v>
      </c>
      <c r="E219" s="205" t="s">
        <v>319</v>
      </c>
      <c r="F219" s="206" t="s">
        <v>320</v>
      </c>
      <c r="G219" s="207" t="s">
        <v>221</v>
      </c>
      <c r="H219" s="208">
        <v>10.199999999999999</v>
      </c>
      <c r="I219" s="209"/>
      <c r="J219" s="210">
        <f>ROUND(I219*H219,2)</f>
        <v>0</v>
      </c>
      <c r="K219" s="206" t="s">
        <v>128</v>
      </c>
      <c r="L219" s="44"/>
      <c r="M219" s="211" t="s">
        <v>19</v>
      </c>
      <c r="N219" s="212" t="s">
        <v>43</v>
      </c>
      <c r="O219" s="84"/>
      <c r="P219" s="213">
        <f>O219*H219</f>
        <v>0</v>
      </c>
      <c r="Q219" s="213">
        <v>2.5018699999999998</v>
      </c>
      <c r="R219" s="213">
        <f>Q219*H219</f>
        <v>25.519073999999996</v>
      </c>
      <c r="S219" s="213">
        <v>0</v>
      </c>
      <c r="T219" s="21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129</v>
      </c>
      <c r="AT219" s="215" t="s">
        <v>124</v>
      </c>
      <c r="AU219" s="215" t="s">
        <v>82</v>
      </c>
      <c r="AY219" s="17" t="s">
        <v>122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80</v>
      </c>
      <c r="BK219" s="216">
        <f>ROUND(I219*H219,2)</f>
        <v>0</v>
      </c>
      <c r="BL219" s="17" t="s">
        <v>129</v>
      </c>
      <c r="BM219" s="215" t="s">
        <v>321</v>
      </c>
    </row>
    <row r="220" s="2" customFormat="1">
      <c r="A220" s="38"/>
      <c r="B220" s="39"/>
      <c r="C220" s="40"/>
      <c r="D220" s="217" t="s">
        <v>131</v>
      </c>
      <c r="E220" s="40"/>
      <c r="F220" s="218" t="s">
        <v>322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131</v>
      </c>
      <c r="AU220" s="17" t="s">
        <v>82</v>
      </c>
    </row>
    <row r="221" s="13" customFormat="1">
      <c r="A221" s="13"/>
      <c r="B221" s="222"/>
      <c r="C221" s="223"/>
      <c r="D221" s="224" t="s">
        <v>133</v>
      </c>
      <c r="E221" s="225" t="s">
        <v>19</v>
      </c>
      <c r="F221" s="226" t="s">
        <v>323</v>
      </c>
      <c r="G221" s="223"/>
      <c r="H221" s="225" t="s">
        <v>19</v>
      </c>
      <c r="I221" s="227"/>
      <c r="J221" s="223"/>
      <c r="K221" s="223"/>
      <c r="L221" s="228"/>
      <c r="M221" s="229"/>
      <c r="N221" s="230"/>
      <c r="O221" s="230"/>
      <c r="P221" s="230"/>
      <c r="Q221" s="230"/>
      <c r="R221" s="230"/>
      <c r="S221" s="230"/>
      <c r="T221" s="23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2" t="s">
        <v>133</v>
      </c>
      <c r="AU221" s="232" t="s">
        <v>82</v>
      </c>
      <c r="AV221" s="13" t="s">
        <v>80</v>
      </c>
      <c r="AW221" s="13" t="s">
        <v>33</v>
      </c>
      <c r="AX221" s="13" t="s">
        <v>72</v>
      </c>
      <c r="AY221" s="232" t="s">
        <v>122</v>
      </c>
    </row>
    <row r="222" s="14" customFormat="1">
      <c r="A222" s="14"/>
      <c r="B222" s="233"/>
      <c r="C222" s="234"/>
      <c r="D222" s="224" t="s">
        <v>133</v>
      </c>
      <c r="E222" s="235" t="s">
        <v>19</v>
      </c>
      <c r="F222" s="236" t="s">
        <v>324</v>
      </c>
      <c r="G222" s="234"/>
      <c r="H222" s="237">
        <v>10.199999999999999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3" t="s">
        <v>133</v>
      </c>
      <c r="AU222" s="243" t="s">
        <v>82</v>
      </c>
      <c r="AV222" s="14" t="s">
        <v>82</v>
      </c>
      <c r="AW222" s="14" t="s">
        <v>33</v>
      </c>
      <c r="AX222" s="14" t="s">
        <v>80</v>
      </c>
      <c r="AY222" s="243" t="s">
        <v>122</v>
      </c>
    </row>
    <row r="223" s="2" customFormat="1" ht="16.5" customHeight="1">
      <c r="A223" s="38"/>
      <c r="B223" s="39"/>
      <c r="C223" s="204" t="s">
        <v>325</v>
      </c>
      <c r="D223" s="204" t="s">
        <v>124</v>
      </c>
      <c r="E223" s="205" t="s">
        <v>326</v>
      </c>
      <c r="F223" s="206" t="s">
        <v>327</v>
      </c>
      <c r="G223" s="207" t="s">
        <v>127</v>
      </c>
      <c r="H223" s="208">
        <v>10</v>
      </c>
      <c r="I223" s="209"/>
      <c r="J223" s="210">
        <f>ROUND(I223*H223,2)</f>
        <v>0</v>
      </c>
      <c r="K223" s="206" t="s">
        <v>19</v>
      </c>
      <c r="L223" s="44"/>
      <c r="M223" s="211" t="s">
        <v>19</v>
      </c>
      <c r="N223" s="212" t="s">
        <v>43</v>
      </c>
      <c r="O223" s="84"/>
      <c r="P223" s="213">
        <f>O223*H223</f>
        <v>0</v>
      </c>
      <c r="Q223" s="213">
        <v>2.3656999999999999</v>
      </c>
      <c r="R223" s="213">
        <f>Q223*H223</f>
        <v>23.657</v>
      </c>
      <c r="S223" s="213">
        <v>0</v>
      </c>
      <c r="T223" s="21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5" t="s">
        <v>129</v>
      </c>
      <c r="AT223" s="215" t="s">
        <v>124</v>
      </c>
      <c r="AU223" s="215" t="s">
        <v>82</v>
      </c>
      <c r="AY223" s="17" t="s">
        <v>122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80</v>
      </c>
      <c r="BK223" s="216">
        <f>ROUND(I223*H223,2)</f>
        <v>0</v>
      </c>
      <c r="BL223" s="17" t="s">
        <v>129</v>
      </c>
      <c r="BM223" s="215" t="s">
        <v>328</v>
      </c>
    </row>
    <row r="224" s="12" customFormat="1" ht="22.8" customHeight="1">
      <c r="A224" s="12"/>
      <c r="B224" s="188"/>
      <c r="C224" s="189"/>
      <c r="D224" s="190" t="s">
        <v>71</v>
      </c>
      <c r="E224" s="202" t="s">
        <v>129</v>
      </c>
      <c r="F224" s="202" t="s">
        <v>329</v>
      </c>
      <c r="G224" s="189"/>
      <c r="H224" s="189"/>
      <c r="I224" s="192"/>
      <c r="J224" s="203">
        <f>BK224</f>
        <v>0</v>
      </c>
      <c r="K224" s="189"/>
      <c r="L224" s="194"/>
      <c r="M224" s="195"/>
      <c r="N224" s="196"/>
      <c r="O224" s="196"/>
      <c r="P224" s="197">
        <f>SUM(P225:P231)</f>
        <v>0</v>
      </c>
      <c r="Q224" s="196"/>
      <c r="R224" s="197">
        <f>SUM(R225:R231)</f>
        <v>0</v>
      </c>
      <c r="S224" s="196"/>
      <c r="T224" s="198">
        <f>SUM(T225:T231)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99" t="s">
        <v>80</v>
      </c>
      <c r="AT224" s="200" t="s">
        <v>71</v>
      </c>
      <c r="AU224" s="200" t="s">
        <v>80</v>
      </c>
      <c r="AY224" s="199" t="s">
        <v>122</v>
      </c>
      <c r="BK224" s="201">
        <f>SUM(BK225:BK231)</f>
        <v>0</v>
      </c>
    </row>
    <row r="225" s="2" customFormat="1" ht="16.5" customHeight="1">
      <c r="A225" s="38"/>
      <c r="B225" s="39"/>
      <c r="C225" s="204" t="s">
        <v>330</v>
      </c>
      <c r="D225" s="204" t="s">
        <v>124</v>
      </c>
      <c r="E225" s="205" t="s">
        <v>331</v>
      </c>
      <c r="F225" s="206" t="s">
        <v>332</v>
      </c>
      <c r="G225" s="207" t="s">
        <v>221</v>
      </c>
      <c r="H225" s="208">
        <v>1.1000000000000001</v>
      </c>
      <c r="I225" s="209"/>
      <c r="J225" s="210">
        <f>ROUND(I225*H225,2)</f>
        <v>0</v>
      </c>
      <c r="K225" s="206" t="s">
        <v>128</v>
      </c>
      <c r="L225" s="44"/>
      <c r="M225" s="211" t="s">
        <v>19</v>
      </c>
      <c r="N225" s="212" t="s">
        <v>43</v>
      </c>
      <c r="O225" s="84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5" t="s">
        <v>129</v>
      </c>
      <c r="AT225" s="215" t="s">
        <v>124</v>
      </c>
      <c r="AU225" s="215" t="s">
        <v>82</v>
      </c>
      <c r="AY225" s="17" t="s">
        <v>122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80</v>
      </c>
      <c r="BK225" s="216">
        <f>ROUND(I225*H225,2)</f>
        <v>0</v>
      </c>
      <c r="BL225" s="17" t="s">
        <v>129</v>
      </c>
      <c r="BM225" s="215" t="s">
        <v>333</v>
      </c>
    </row>
    <row r="226" s="2" customFormat="1">
      <c r="A226" s="38"/>
      <c r="B226" s="39"/>
      <c r="C226" s="40"/>
      <c r="D226" s="217" t="s">
        <v>131</v>
      </c>
      <c r="E226" s="40"/>
      <c r="F226" s="218" t="s">
        <v>334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131</v>
      </c>
      <c r="AU226" s="17" t="s">
        <v>82</v>
      </c>
    </row>
    <row r="227" s="13" customFormat="1">
      <c r="A227" s="13"/>
      <c r="B227" s="222"/>
      <c r="C227" s="223"/>
      <c r="D227" s="224" t="s">
        <v>133</v>
      </c>
      <c r="E227" s="225" t="s">
        <v>19</v>
      </c>
      <c r="F227" s="226" t="s">
        <v>249</v>
      </c>
      <c r="G227" s="223"/>
      <c r="H227" s="225" t="s">
        <v>19</v>
      </c>
      <c r="I227" s="227"/>
      <c r="J227" s="223"/>
      <c r="K227" s="223"/>
      <c r="L227" s="228"/>
      <c r="M227" s="229"/>
      <c r="N227" s="230"/>
      <c r="O227" s="230"/>
      <c r="P227" s="230"/>
      <c r="Q227" s="230"/>
      <c r="R227" s="230"/>
      <c r="S227" s="230"/>
      <c r="T227" s="23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2" t="s">
        <v>133</v>
      </c>
      <c r="AU227" s="232" t="s">
        <v>82</v>
      </c>
      <c r="AV227" s="13" t="s">
        <v>80</v>
      </c>
      <c r="AW227" s="13" t="s">
        <v>33</v>
      </c>
      <c r="AX227" s="13" t="s">
        <v>72</v>
      </c>
      <c r="AY227" s="232" t="s">
        <v>122</v>
      </c>
    </row>
    <row r="228" s="14" customFormat="1">
      <c r="A228" s="14"/>
      <c r="B228" s="233"/>
      <c r="C228" s="234"/>
      <c r="D228" s="224" t="s">
        <v>133</v>
      </c>
      <c r="E228" s="235" t="s">
        <v>19</v>
      </c>
      <c r="F228" s="236" t="s">
        <v>335</v>
      </c>
      <c r="G228" s="234"/>
      <c r="H228" s="237">
        <v>0.80000000000000004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3" t="s">
        <v>133</v>
      </c>
      <c r="AU228" s="243" t="s">
        <v>82</v>
      </c>
      <c r="AV228" s="14" t="s">
        <v>82</v>
      </c>
      <c r="AW228" s="14" t="s">
        <v>33</v>
      </c>
      <c r="AX228" s="14" t="s">
        <v>72</v>
      </c>
      <c r="AY228" s="243" t="s">
        <v>122</v>
      </c>
    </row>
    <row r="229" s="13" customFormat="1">
      <c r="A229" s="13"/>
      <c r="B229" s="222"/>
      <c r="C229" s="223"/>
      <c r="D229" s="224" t="s">
        <v>133</v>
      </c>
      <c r="E229" s="225" t="s">
        <v>19</v>
      </c>
      <c r="F229" s="226" t="s">
        <v>249</v>
      </c>
      <c r="G229" s="223"/>
      <c r="H229" s="225" t="s">
        <v>19</v>
      </c>
      <c r="I229" s="227"/>
      <c r="J229" s="223"/>
      <c r="K229" s="223"/>
      <c r="L229" s="228"/>
      <c r="M229" s="229"/>
      <c r="N229" s="230"/>
      <c r="O229" s="230"/>
      <c r="P229" s="230"/>
      <c r="Q229" s="230"/>
      <c r="R229" s="230"/>
      <c r="S229" s="230"/>
      <c r="T229" s="23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2" t="s">
        <v>133</v>
      </c>
      <c r="AU229" s="232" t="s">
        <v>82</v>
      </c>
      <c r="AV229" s="13" t="s">
        <v>80</v>
      </c>
      <c r="AW229" s="13" t="s">
        <v>33</v>
      </c>
      <c r="AX229" s="13" t="s">
        <v>72</v>
      </c>
      <c r="AY229" s="232" t="s">
        <v>122</v>
      </c>
    </row>
    <row r="230" s="14" customFormat="1">
      <c r="A230" s="14"/>
      <c r="B230" s="233"/>
      <c r="C230" s="234"/>
      <c r="D230" s="224" t="s">
        <v>133</v>
      </c>
      <c r="E230" s="235" t="s">
        <v>19</v>
      </c>
      <c r="F230" s="236" t="s">
        <v>336</v>
      </c>
      <c r="G230" s="234"/>
      <c r="H230" s="237">
        <v>0.29999999999999999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3" t="s">
        <v>133</v>
      </c>
      <c r="AU230" s="243" t="s">
        <v>82</v>
      </c>
      <c r="AV230" s="14" t="s">
        <v>82</v>
      </c>
      <c r="AW230" s="14" t="s">
        <v>33</v>
      </c>
      <c r="AX230" s="14" t="s">
        <v>72</v>
      </c>
      <c r="AY230" s="243" t="s">
        <v>122</v>
      </c>
    </row>
    <row r="231" s="15" customFormat="1">
      <c r="A231" s="15"/>
      <c r="B231" s="244"/>
      <c r="C231" s="245"/>
      <c r="D231" s="224" t="s">
        <v>133</v>
      </c>
      <c r="E231" s="246" t="s">
        <v>19</v>
      </c>
      <c r="F231" s="247" t="s">
        <v>153</v>
      </c>
      <c r="G231" s="245"/>
      <c r="H231" s="248">
        <v>1.1000000000000001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4" t="s">
        <v>133</v>
      </c>
      <c r="AU231" s="254" t="s">
        <v>82</v>
      </c>
      <c r="AV231" s="15" t="s">
        <v>129</v>
      </c>
      <c r="AW231" s="15" t="s">
        <v>33</v>
      </c>
      <c r="AX231" s="15" t="s">
        <v>80</v>
      </c>
      <c r="AY231" s="254" t="s">
        <v>122</v>
      </c>
    </row>
    <row r="232" s="12" customFormat="1" ht="22.8" customHeight="1">
      <c r="A232" s="12"/>
      <c r="B232" s="188"/>
      <c r="C232" s="189"/>
      <c r="D232" s="190" t="s">
        <v>71</v>
      </c>
      <c r="E232" s="202" t="s">
        <v>154</v>
      </c>
      <c r="F232" s="202" t="s">
        <v>337</v>
      </c>
      <c r="G232" s="189"/>
      <c r="H232" s="189"/>
      <c r="I232" s="192"/>
      <c r="J232" s="203">
        <f>BK232</f>
        <v>0</v>
      </c>
      <c r="K232" s="189"/>
      <c r="L232" s="194"/>
      <c r="M232" s="195"/>
      <c r="N232" s="196"/>
      <c r="O232" s="196"/>
      <c r="P232" s="197">
        <f>SUM(P233:P286)</f>
        <v>0</v>
      </c>
      <c r="Q232" s="196"/>
      <c r="R232" s="197">
        <f>SUM(R233:R286)</f>
        <v>112.13664</v>
      </c>
      <c r="S232" s="196"/>
      <c r="T232" s="198">
        <f>SUM(T233:T286)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99" t="s">
        <v>80</v>
      </c>
      <c r="AT232" s="200" t="s">
        <v>71</v>
      </c>
      <c r="AU232" s="200" t="s">
        <v>80</v>
      </c>
      <c r="AY232" s="199" t="s">
        <v>122</v>
      </c>
      <c r="BK232" s="201">
        <f>SUM(BK233:BK286)</f>
        <v>0</v>
      </c>
    </row>
    <row r="233" s="2" customFormat="1" ht="21.75" customHeight="1">
      <c r="A233" s="38"/>
      <c r="B233" s="39"/>
      <c r="C233" s="204" t="s">
        <v>338</v>
      </c>
      <c r="D233" s="204" t="s">
        <v>124</v>
      </c>
      <c r="E233" s="205" t="s">
        <v>339</v>
      </c>
      <c r="F233" s="206" t="s">
        <v>340</v>
      </c>
      <c r="G233" s="207" t="s">
        <v>127</v>
      </c>
      <c r="H233" s="208">
        <v>3179</v>
      </c>
      <c r="I233" s="209"/>
      <c r="J233" s="210">
        <f>ROUND(I233*H233,2)</f>
        <v>0</v>
      </c>
      <c r="K233" s="206" t="s">
        <v>128</v>
      </c>
      <c r="L233" s="44"/>
      <c r="M233" s="211" t="s">
        <v>19</v>
      </c>
      <c r="N233" s="212" t="s">
        <v>43</v>
      </c>
      <c r="O233" s="84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5" t="s">
        <v>129</v>
      </c>
      <c r="AT233" s="215" t="s">
        <v>124</v>
      </c>
      <c r="AU233" s="215" t="s">
        <v>82</v>
      </c>
      <c r="AY233" s="17" t="s">
        <v>122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7" t="s">
        <v>80</v>
      </c>
      <c r="BK233" s="216">
        <f>ROUND(I233*H233,2)</f>
        <v>0</v>
      </c>
      <c r="BL233" s="17" t="s">
        <v>129</v>
      </c>
      <c r="BM233" s="215" t="s">
        <v>341</v>
      </c>
    </row>
    <row r="234" s="2" customFormat="1">
      <c r="A234" s="38"/>
      <c r="B234" s="39"/>
      <c r="C234" s="40"/>
      <c r="D234" s="217" t="s">
        <v>131</v>
      </c>
      <c r="E234" s="40"/>
      <c r="F234" s="218" t="s">
        <v>342</v>
      </c>
      <c r="G234" s="40"/>
      <c r="H234" s="40"/>
      <c r="I234" s="219"/>
      <c r="J234" s="40"/>
      <c r="K234" s="40"/>
      <c r="L234" s="44"/>
      <c r="M234" s="220"/>
      <c r="N234" s="221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131</v>
      </c>
      <c r="AU234" s="17" t="s">
        <v>82</v>
      </c>
    </row>
    <row r="235" s="13" customFormat="1">
      <c r="A235" s="13"/>
      <c r="B235" s="222"/>
      <c r="C235" s="223"/>
      <c r="D235" s="224" t="s">
        <v>133</v>
      </c>
      <c r="E235" s="225" t="s">
        <v>19</v>
      </c>
      <c r="F235" s="226" t="s">
        <v>343</v>
      </c>
      <c r="G235" s="223"/>
      <c r="H235" s="225" t="s">
        <v>19</v>
      </c>
      <c r="I235" s="227"/>
      <c r="J235" s="223"/>
      <c r="K235" s="223"/>
      <c r="L235" s="228"/>
      <c r="M235" s="229"/>
      <c r="N235" s="230"/>
      <c r="O235" s="230"/>
      <c r="P235" s="230"/>
      <c r="Q235" s="230"/>
      <c r="R235" s="230"/>
      <c r="S235" s="230"/>
      <c r="T235" s="23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2" t="s">
        <v>133</v>
      </c>
      <c r="AU235" s="232" t="s">
        <v>82</v>
      </c>
      <c r="AV235" s="13" t="s">
        <v>80</v>
      </c>
      <c r="AW235" s="13" t="s">
        <v>33</v>
      </c>
      <c r="AX235" s="13" t="s">
        <v>72</v>
      </c>
      <c r="AY235" s="232" t="s">
        <v>122</v>
      </c>
    </row>
    <row r="236" s="14" customFormat="1">
      <c r="A236" s="14"/>
      <c r="B236" s="233"/>
      <c r="C236" s="234"/>
      <c r="D236" s="224" t="s">
        <v>133</v>
      </c>
      <c r="E236" s="235" t="s">
        <v>19</v>
      </c>
      <c r="F236" s="236" t="s">
        <v>344</v>
      </c>
      <c r="G236" s="234"/>
      <c r="H236" s="237">
        <v>3179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3" t="s">
        <v>133</v>
      </c>
      <c r="AU236" s="243" t="s">
        <v>82</v>
      </c>
      <c r="AV236" s="14" t="s">
        <v>82</v>
      </c>
      <c r="AW236" s="14" t="s">
        <v>33</v>
      </c>
      <c r="AX236" s="14" t="s">
        <v>80</v>
      </c>
      <c r="AY236" s="243" t="s">
        <v>122</v>
      </c>
    </row>
    <row r="237" s="2" customFormat="1" ht="21.75" customHeight="1">
      <c r="A237" s="38"/>
      <c r="B237" s="39"/>
      <c r="C237" s="204" t="s">
        <v>345</v>
      </c>
      <c r="D237" s="204" t="s">
        <v>124</v>
      </c>
      <c r="E237" s="205" t="s">
        <v>346</v>
      </c>
      <c r="F237" s="206" t="s">
        <v>347</v>
      </c>
      <c r="G237" s="207" t="s">
        <v>127</v>
      </c>
      <c r="H237" s="208">
        <v>4</v>
      </c>
      <c r="I237" s="209"/>
      <c r="J237" s="210">
        <f>ROUND(I237*H237,2)</f>
        <v>0</v>
      </c>
      <c r="K237" s="206" t="s">
        <v>128</v>
      </c>
      <c r="L237" s="44"/>
      <c r="M237" s="211" t="s">
        <v>19</v>
      </c>
      <c r="N237" s="212" t="s">
        <v>43</v>
      </c>
      <c r="O237" s="84"/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5" t="s">
        <v>129</v>
      </c>
      <c r="AT237" s="215" t="s">
        <v>124</v>
      </c>
      <c r="AU237" s="215" t="s">
        <v>82</v>
      </c>
      <c r="AY237" s="17" t="s">
        <v>122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7" t="s">
        <v>80</v>
      </c>
      <c r="BK237" s="216">
        <f>ROUND(I237*H237,2)</f>
        <v>0</v>
      </c>
      <c r="BL237" s="17" t="s">
        <v>129</v>
      </c>
      <c r="BM237" s="215" t="s">
        <v>348</v>
      </c>
    </row>
    <row r="238" s="2" customFormat="1">
      <c r="A238" s="38"/>
      <c r="B238" s="39"/>
      <c r="C238" s="40"/>
      <c r="D238" s="217" t="s">
        <v>131</v>
      </c>
      <c r="E238" s="40"/>
      <c r="F238" s="218" t="s">
        <v>349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131</v>
      </c>
      <c r="AU238" s="17" t="s">
        <v>82</v>
      </c>
    </row>
    <row r="239" s="13" customFormat="1">
      <c r="A239" s="13"/>
      <c r="B239" s="222"/>
      <c r="C239" s="223"/>
      <c r="D239" s="224" t="s">
        <v>133</v>
      </c>
      <c r="E239" s="225" t="s">
        <v>19</v>
      </c>
      <c r="F239" s="226" t="s">
        <v>350</v>
      </c>
      <c r="G239" s="223"/>
      <c r="H239" s="225" t="s">
        <v>19</v>
      </c>
      <c r="I239" s="227"/>
      <c r="J239" s="223"/>
      <c r="K239" s="223"/>
      <c r="L239" s="228"/>
      <c r="M239" s="229"/>
      <c r="N239" s="230"/>
      <c r="O239" s="230"/>
      <c r="P239" s="230"/>
      <c r="Q239" s="230"/>
      <c r="R239" s="230"/>
      <c r="S239" s="230"/>
      <c r="T239" s="23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2" t="s">
        <v>133</v>
      </c>
      <c r="AU239" s="232" t="s">
        <v>82</v>
      </c>
      <c r="AV239" s="13" t="s">
        <v>80</v>
      </c>
      <c r="AW239" s="13" t="s">
        <v>33</v>
      </c>
      <c r="AX239" s="13" t="s">
        <v>72</v>
      </c>
      <c r="AY239" s="232" t="s">
        <v>122</v>
      </c>
    </row>
    <row r="240" s="14" customFormat="1">
      <c r="A240" s="14"/>
      <c r="B240" s="233"/>
      <c r="C240" s="234"/>
      <c r="D240" s="224" t="s">
        <v>133</v>
      </c>
      <c r="E240" s="235" t="s">
        <v>19</v>
      </c>
      <c r="F240" s="236" t="s">
        <v>351</v>
      </c>
      <c r="G240" s="234"/>
      <c r="H240" s="237">
        <v>4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3" t="s">
        <v>133</v>
      </c>
      <c r="AU240" s="243" t="s">
        <v>82</v>
      </c>
      <c r="AV240" s="14" t="s">
        <v>82</v>
      </c>
      <c r="AW240" s="14" t="s">
        <v>33</v>
      </c>
      <c r="AX240" s="14" t="s">
        <v>80</v>
      </c>
      <c r="AY240" s="243" t="s">
        <v>122</v>
      </c>
    </row>
    <row r="241" s="2" customFormat="1" ht="21.75" customHeight="1">
      <c r="A241" s="38"/>
      <c r="B241" s="39"/>
      <c r="C241" s="204" t="s">
        <v>352</v>
      </c>
      <c r="D241" s="204" t="s">
        <v>124</v>
      </c>
      <c r="E241" s="205" t="s">
        <v>353</v>
      </c>
      <c r="F241" s="206" t="s">
        <v>354</v>
      </c>
      <c r="G241" s="207" t="s">
        <v>127</v>
      </c>
      <c r="H241" s="208">
        <v>3753</v>
      </c>
      <c r="I241" s="209"/>
      <c r="J241" s="210">
        <f>ROUND(I241*H241,2)</f>
        <v>0</v>
      </c>
      <c r="K241" s="206" t="s">
        <v>128</v>
      </c>
      <c r="L241" s="44"/>
      <c r="M241" s="211" t="s">
        <v>19</v>
      </c>
      <c r="N241" s="212" t="s">
        <v>43</v>
      </c>
      <c r="O241" s="84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5" t="s">
        <v>129</v>
      </c>
      <c r="AT241" s="215" t="s">
        <v>124</v>
      </c>
      <c r="AU241" s="215" t="s">
        <v>82</v>
      </c>
      <c r="AY241" s="17" t="s">
        <v>122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80</v>
      </c>
      <c r="BK241" s="216">
        <f>ROUND(I241*H241,2)</f>
        <v>0</v>
      </c>
      <c r="BL241" s="17" t="s">
        <v>129</v>
      </c>
      <c r="BM241" s="215" t="s">
        <v>355</v>
      </c>
    </row>
    <row r="242" s="2" customFormat="1">
      <c r="A242" s="38"/>
      <c r="B242" s="39"/>
      <c r="C242" s="40"/>
      <c r="D242" s="217" t="s">
        <v>131</v>
      </c>
      <c r="E242" s="40"/>
      <c r="F242" s="218" t="s">
        <v>356</v>
      </c>
      <c r="G242" s="40"/>
      <c r="H242" s="40"/>
      <c r="I242" s="219"/>
      <c r="J242" s="40"/>
      <c r="K242" s="40"/>
      <c r="L242" s="44"/>
      <c r="M242" s="220"/>
      <c r="N242" s="221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131</v>
      </c>
      <c r="AU242" s="17" t="s">
        <v>82</v>
      </c>
    </row>
    <row r="243" s="13" customFormat="1">
      <c r="A243" s="13"/>
      <c r="B243" s="222"/>
      <c r="C243" s="223"/>
      <c r="D243" s="224" t="s">
        <v>133</v>
      </c>
      <c r="E243" s="225" t="s">
        <v>19</v>
      </c>
      <c r="F243" s="226" t="s">
        <v>343</v>
      </c>
      <c r="G243" s="223"/>
      <c r="H243" s="225" t="s">
        <v>19</v>
      </c>
      <c r="I243" s="227"/>
      <c r="J243" s="223"/>
      <c r="K243" s="223"/>
      <c r="L243" s="228"/>
      <c r="M243" s="229"/>
      <c r="N243" s="230"/>
      <c r="O243" s="230"/>
      <c r="P243" s="230"/>
      <c r="Q243" s="230"/>
      <c r="R243" s="230"/>
      <c r="S243" s="230"/>
      <c r="T243" s="23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2" t="s">
        <v>133</v>
      </c>
      <c r="AU243" s="232" t="s">
        <v>82</v>
      </c>
      <c r="AV243" s="13" t="s">
        <v>80</v>
      </c>
      <c r="AW243" s="13" t="s">
        <v>33</v>
      </c>
      <c r="AX243" s="13" t="s">
        <v>72</v>
      </c>
      <c r="AY243" s="232" t="s">
        <v>122</v>
      </c>
    </row>
    <row r="244" s="14" customFormat="1">
      <c r="A244" s="14"/>
      <c r="B244" s="233"/>
      <c r="C244" s="234"/>
      <c r="D244" s="224" t="s">
        <v>133</v>
      </c>
      <c r="E244" s="235" t="s">
        <v>19</v>
      </c>
      <c r="F244" s="236" t="s">
        <v>344</v>
      </c>
      <c r="G244" s="234"/>
      <c r="H244" s="237">
        <v>3179</v>
      </c>
      <c r="I244" s="238"/>
      <c r="J244" s="234"/>
      <c r="K244" s="234"/>
      <c r="L244" s="239"/>
      <c r="M244" s="240"/>
      <c r="N244" s="241"/>
      <c r="O244" s="241"/>
      <c r="P244" s="241"/>
      <c r="Q244" s="241"/>
      <c r="R244" s="241"/>
      <c r="S244" s="241"/>
      <c r="T244" s="24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3" t="s">
        <v>133</v>
      </c>
      <c r="AU244" s="243" t="s">
        <v>82</v>
      </c>
      <c r="AV244" s="14" t="s">
        <v>82</v>
      </c>
      <c r="AW244" s="14" t="s">
        <v>33</v>
      </c>
      <c r="AX244" s="14" t="s">
        <v>72</v>
      </c>
      <c r="AY244" s="243" t="s">
        <v>122</v>
      </c>
    </row>
    <row r="245" s="13" customFormat="1">
      <c r="A245" s="13"/>
      <c r="B245" s="222"/>
      <c r="C245" s="223"/>
      <c r="D245" s="224" t="s">
        <v>133</v>
      </c>
      <c r="E245" s="225" t="s">
        <v>19</v>
      </c>
      <c r="F245" s="226" t="s">
        <v>357</v>
      </c>
      <c r="G245" s="223"/>
      <c r="H245" s="225" t="s">
        <v>19</v>
      </c>
      <c r="I245" s="227"/>
      <c r="J245" s="223"/>
      <c r="K245" s="223"/>
      <c r="L245" s="228"/>
      <c r="M245" s="229"/>
      <c r="N245" s="230"/>
      <c r="O245" s="230"/>
      <c r="P245" s="230"/>
      <c r="Q245" s="230"/>
      <c r="R245" s="230"/>
      <c r="S245" s="230"/>
      <c r="T245" s="23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2" t="s">
        <v>133</v>
      </c>
      <c r="AU245" s="232" t="s">
        <v>82</v>
      </c>
      <c r="AV245" s="13" t="s">
        <v>80</v>
      </c>
      <c r="AW245" s="13" t="s">
        <v>33</v>
      </c>
      <c r="AX245" s="13" t="s">
        <v>72</v>
      </c>
      <c r="AY245" s="232" t="s">
        <v>122</v>
      </c>
    </row>
    <row r="246" s="14" customFormat="1">
      <c r="A246" s="14"/>
      <c r="B246" s="233"/>
      <c r="C246" s="234"/>
      <c r="D246" s="224" t="s">
        <v>133</v>
      </c>
      <c r="E246" s="235" t="s">
        <v>19</v>
      </c>
      <c r="F246" s="236" t="s">
        <v>358</v>
      </c>
      <c r="G246" s="234"/>
      <c r="H246" s="237">
        <v>574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3" t="s">
        <v>133</v>
      </c>
      <c r="AU246" s="243" t="s">
        <v>82</v>
      </c>
      <c r="AV246" s="14" t="s">
        <v>82</v>
      </c>
      <c r="AW246" s="14" t="s">
        <v>33</v>
      </c>
      <c r="AX246" s="14" t="s">
        <v>72</v>
      </c>
      <c r="AY246" s="243" t="s">
        <v>122</v>
      </c>
    </row>
    <row r="247" s="15" customFormat="1">
      <c r="A247" s="15"/>
      <c r="B247" s="244"/>
      <c r="C247" s="245"/>
      <c r="D247" s="224" t="s">
        <v>133</v>
      </c>
      <c r="E247" s="246" t="s">
        <v>19</v>
      </c>
      <c r="F247" s="247" t="s">
        <v>153</v>
      </c>
      <c r="G247" s="245"/>
      <c r="H247" s="248">
        <v>3753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4" t="s">
        <v>133</v>
      </c>
      <c r="AU247" s="254" t="s">
        <v>82</v>
      </c>
      <c r="AV247" s="15" t="s">
        <v>129</v>
      </c>
      <c r="AW247" s="15" t="s">
        <v>33</v>
      </c>
      <c r="AX247" s="15" t="s">
        <v>80</v>
      </c>
      <c r="AY247" s="254" t="s">
        <v>122</v>
      </c>
    </row>
    <row r="248" s="2" customFormat="1" ht="21.75" customHeight="1">
      <c r="A248" s="38"/>
      <c r="B248" s="39"/>
      <c r="C248" s="204" t="s">
        <v>359</v>
      </c>
      <c r="D248" s="204" t="s">
        <v>124</v>
      </c>
      <c r="E248" s="205" t="s">
        <v>360</v>
      </c>
      <c r="F248" s="206" t="s">
        <v>361</v>
      </c>
      <c r="G248" s="207" t="s">
        <v>127</v>
      </c>
      <c r="H248" s="208">
        <v>6358</v>
      </c>
      <c r="I248" s="209"/>
      <c r="J248" s="210">
        <f>ROUND(I248*H248,2)</f>
        <v>0</v>
      </c>
      <c r="K248" s="206" t="s">
        <v>128</v>
      </c>
      <c r="L248" s="44"/>
      <c r="M248" s="211" t="s">
        <v>19</v>
      </c>
      <c r="N248" s="212" t="s">
        <v>43</v>
      </c>
      <c r="O248" s="84"/>
      <c r="P248" s="213">
        <f>O248*H248</f>
        <v>0</v>
      </c>
      <c r="Q248" s="213">
        <v>0</v>
      </c>
      <c r="R248" s="213">
        <f>Q248*H248</f>
        <v>0</v>
      </c>
      <c r="S248" s="213">
        <v>0</v>
      </c>
      <c r="T248" s="214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5" t="s">
        <v>129</v>
      </c>
      <c r="AT248" s="215" t="s">
        <v>124</v>
      </c>
      <c r="AU248" s="215" t="s">
        <v>82</v>
      </c>
      <c r="AY248" s="17" t="s">
        <v>122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7" t="s">
        <v>80</v>
      </c>
      <c r="BK248" s="216">
        <f>ROUND(I248*H248,2)</f>
        <v>0</v>
      </c>
      <c r="BL248" s="17" t="s">
        <v>129</v>
      </c>
      <c r="BM248" s="215" t="s">
        <v>362</v>
      </c>
    </row>
    <row r="249" s="2" customFormat="1">
      <c r="A249" s="38"/>
      <c r="B249" s="39"/>
      <c r="C249" s="40"/>
      <c r="D249" s="217" t="s">
        <v>131</v>
      </c>
      <c r="E249" s="40"/>
      <c r="F249" s="218" t="s">
        <v>363</v>
      </c>
      <c r="G249" s="40"/>
      <c r="H249" s="40"/>
      <c r="I249" s="219"/>
      <c r="J249" s="40"/>
      <c r="K249" s="40"/>
      <c r="L249" s="44"/>
      <c r="M249" s="220"/>
      <c r="N249" s="221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131</v>
      </c>
      <c r="AU249" s="17" t="s">
        <v>82</v>
      </c>
    </row>
    <row r="250" s="13" customFormat="1">
      <c r="A250" s="13"/>
      <c r="B250" s="222"/>
      <c r="C250" s="223"/>
      <c r="D250" s="224" t="s">
        <v>133</v>
      </c>
      <c r="E250" s="225" t="s">
        <v>19</v>
      </c>
      <c r="F250" s="226" t="s">
        <v>364</v>
      </c>
      <c r="G250" s="223"/>
      <c r="H250" s="225" t="s">
        <v>19</v>
      </c>
      <c r="I250" s="227"/>
      <c r="J250" s="223"/>
      <c r="K250" s="223"/>
      <c r="L250" s="228"/>
      <c r="M250" s="229"/>
      <c r="N250" s="230"/>
      <c r="O250" s="230"/>
      <c r="P250" s="230"/>
      <c r="Q250" s="230"/>
      <c r="R250" s="230"/>
      <c r="S250" s="230"/>
      <c r="T250" s="23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2" t="s">
        <v>133</v>
      </c>
      <c r="AU250" s="232" t="s">
        <v>82</v>
      </c>
      <c r="AV250" s="13" t="s">
        <v>80</v>
      </c>
      <c r="AW250" s="13" t="s">
        <v>33</v>
      </c>
      <c r="AX250" s="13" t="s">
        <v>72</v>
      </c>
      <c r="AY250" s="232" t="s">
        <v>122</v>
      </c>
    </row>
    <row r="251" s="14" customFormat="1">
      <c r="A251" s="14"/>
      <c r="B251" s="233"/>
      <c r="C251" s="234"/>
      <c r="D251" s="224" t="s">
        <v>133</v>
      </c>
      <c r="E251" s="235" t="s">
        <v>19</v>
      </c>
      <c r="F251" s="236" t="s">
        <v>365</v>
      </c>
      <c r="G251" s="234"/>
      <c r="H251" s="237">
        <v>6358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3" t="s">
        <v>133</v>
      </c>
      <c r="AU251" s="243" t="s">
        <v>82</v>
      </c>
      <c r="AV251" s="14" t="s">
        <v>82</v>
      </c>
      <c r="AW251" s="14" t="s">
        <v>33</v>
      </c>
      <c r="AX251" s="14" t="s">
        <v>80</v>
      </c>
      <c r="AY251" s="243" t="s">
        <v>122</v>
      </c>
    </row>
    <row r="252" s="2" customFormat="1" ht="24.15" customHeight="1">
      <c r="A252" s="38"/>
      <c r="B252" s="39"/>
      <c r="C252" s="204" t="s">
        <v>366</v>
      </c>
      <c r="D252" s="204" t="s">
        <v>124</v>
      </c>
      <c r="E252" s="205" t="s">
        <v>367</v>
      </c>
      <c r="F252" s="206" t="s">
        <v>368</v>
      </c>
      <c r="G252" s="207" t="s">
        <v>127</v>
      </c>
      <c r="H252" s="208">
        <v>135</v>
      </c>
      <c r="I252" s="209"/>
      <c r="J252" s="210">
        <f>ROUND(I252*H252,2)</f>
        <v>0</v>
      </c>
      <c r="K252" s="206" t="s">
        <v>128</v>
      </c>
      <c r="L252" s="44"/>
      <c r="M252" s="211" t="s">
        <v>19</v>
      </c>
      <c r="N252" s="212" t="s">
        <v>43</v>
      </c>
      <c r="O252" s="84"/>
      <c r="P252" s="213">
        <f>O252*H252</f>
        <v>0</v>
      </c>
      <c r="Q252" s="213">
        <v>0</v>
      </c>
      <c r="R252" s="213">
        <f>Q252*H252</f>
        <v>0</v>
      </c>
      <c r="S252" s="213">
        <v>0</v>
      </c>
      <c r="T252" s="21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5" t="s">
        <v>129</v>
      </c>
      <c r="AT252" s="215" t="s">
        <v>124</v>
      </c>
      <c r="AU252" s="215" t="s">
        <v>82</v>
      </c>
      <c r="AY252" s="17" t="s">
        <v>122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7" t="s">
        <v>80</v>
      </c>
      <c r="BK252" s="216">
        <f>ROUND(I252*H252,2)</f>
        <v>0</v>
      </c>
      <c r="BL252" s="17" t="s">
        <v>129</v>
      </c>
      <c r="BM252" s="215" t="s">
        <v>369</v>
      </c>
    </row>
    <row r="253" s="2" customFormat="1">
      <c r="A253" s="38"/>
      <c r="B253" s="39"/>
      <c r="C253" s="40"/>
      <c r="D253" s="217" t="s">
        <v>131</v>
      </c>
      <c r="E253" s="40"/>
      <c r="F253" s="218" t="s">
        <v>370</v>
      </c>
      <c r="G253" s="40"/>
      <c r="H253" s="40"/>
      <c r="I253" s="219"/>
      <c r="J253" s="40"/>
      <c r="K253" s="40"/>
      <c r="L253" s="44"/>
      <c r="M253" s="220"/>
      <c r="N253" s="221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131</v>
      </c>
      <c r="AU253" s="17" t="s">
        <v>82</v>
      </c>
    </row>
    <row r="254" s="13" customFormat="1">
      <c r="A254" s="13"/>
      <c r="B254" s="222"/>
      <c r="C254" s="223"/>
      <c r="D254" s="224" t="s">
        <v>133</v>
      </c>
      <c r="E254" s="225" t="s">
        <v>19</v>
      </c>
      <c r="F254" s="226" t="s">
        <v>371</v>
      </c>
      <c r="G254" s="223"/>
      <c r="H254" s="225" t="s">
        <v>19</v>
      </c>
      <c r="I254" s="227"/>
      <c r="J254" s="223"/>
      <c r="K254" s="223"/>
      <c r="L254" s="228"/>
      <c r="M254" s="229"/>
      <c r="N254" s="230"/>
      <c r="O254" s="230"/>
      <c r="P254" s="230"/>
      <c r="Q254" s="230"/>
      <c r="R254" s="230"/>
      <c r="S254" s="230"/>
      <c r="T254" s="23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2" t="s">
        <v>133</v>
      </c>
      <c r="AU254" s="232" t="s">
        <v>82</v>
      </c>
      <c r="AV254" s="13" t="s">
        <v>80</v>
      </c>
      <c r="AW254" s="13" t="s">
        <v>33</v>
      </c>
      <c r="AX254" s="13" t="s">
        <v>72</v>
      </c>
      <c r="AY254" s="232" t="s">
        <v>122</v>
      </c>
    </row>
    <row r="255" s="14" customFormat="1">
      <c r="A255" s="14"/>
      <c r="B255" s="233"/>
      <c r="C255" s="234"/>
      <c r="D255" s="224" t="s">
        <v>133</v>
      </c>
      <c r="E255" s="235" t="s">
        <v>19</v>
      </c>
      <c r="F255" s="236" t="s">
        <v>181</v>
      </c>
      <c r="G255" s="234"/>
      <c r="H255" s="237">
        <v>135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3" t="s">
        <v>133</v>
      </c>
      <c r="AU255" s="243" t="s">
        <v>82</v>
      </c>
      <c r="AV255" s="14" t="s">
        <v>82</v>
      </c>
      <c r="AW255" s="14" t="s">
        <v>33</v>
      </c>
      <c r="AX255" s="14" t="s">
        <v>80</v>
      </c>
      <c r="AY255" s="243" t="s">
        <v>122</v>
      </c>
    </row>
    <row r="256" s="2" customFormat="1" ht="24.15" customHeight="1">
      <c r="A256" s="38"/>
      <c r="B256" s="39"/>
      <c r="C256" s="204" t="s">
        <v>372</v>
      </c>
      <c r="D256" s="204" t="s">
        <v>124</v>
      </c>
      <c r="E256" s="205" t="s">
        <v>373</v>
      </c>
      <c r="F256" s="206" t="s">
        <v>374</v>
      </c>
      <c r="G256" s="207" t="s">
        <v>127</v>
      </c>
      <c r="H256" s="208">
        <v>3179</v>
      </c>
      <c r="I256" s="209"/>
      <c r="J256" s="210">
        <f>ROUND(I256*H256,2)</f>
        <v>0</v>
      </c>
      <c r="K256" s="206" t="s">
        <v>128</v>
      </c>
      <c r="L256" s="44"/>
      <c r="M256" s="211" t="s">
        <v>19</v>
      </c>
      <c r="N256" s="212" t="s">
        <v>43</v>
      </c>
      <c r="O256" s="84"/>
      <c r="P256" s="213">
        <f>O256*H256</f>
        <v>0</v>
      </c>
      <c r="Q256" s="213">
        <v>0</v>
      </c>
      <c r="R256" s="213">
        <f>Q256*H256</f>
        <v>0</v>
      </c>
      <c r="S256" s="213">
        <v>0</v>
      </c>
      <c r="T256" s="21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5" t="s">
        <v>129</v>
      </c>
      <c r="AT256" s="215" t="s">
        <v>124</v>
      </c>
      <c r="AU256" s="215" t="s">
        <v>82</v>
      </c>
      <c r="AY256" s="17" t="s">
        <v>122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7" t="s">
        <v>80</v>
      </c>
      <c r="BK256" s="216">
        <f>ROUND(I256*H256,2)</f>
        <v>0</v>
      </c>
      <c r="BL256" s="17" t="s">
        <v>129</v>
      </c>
      <c r="BM256" s="215" t="s">
        <v>375</v>
      </c>
    </row>
    <row r="257" s="2" customFormat="1">
      <c r="A257" s="38"/>
      <c r="B257" s="39"/>
      <c r="C257" s="40"/>
      <c r="D257" s="217" t="s">
        <v>131</v>
      </c>
      <c r="E257" s="40"/>
      <c r="F257" s="218" t="s">
        <v>376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131</v>
      </c>
      <c r="AU257" s="17" t="s">
        <v>82</v>
      </c>
    </row>
    <row r="258" s="13" customFormat="1">
      <c r="A258" s="13"/>
      <c r="B258" s="222"/>
      <c r="C258" s="223"/>
      <c r="D258" s="224" t="s">
        <v>133</v>
      </c>
      <c r="E258" s="225" t="s">
        <v>19</v>
      </c>
      <c r="F258" s="226" t="s">
        <v>343</v>
      </c>
      <c r="G258" s="223"/>
      <c r="H258" s="225" t="s">
        <v>19</v>
      </c>
      <c r="I258" s="227"/>
      <c r="J258" s="223"/>
      <c r="K258" s="223"/>
      <c r="L258" s="228"/>
      <c r="M258" s="229"/>
      <c r="N258" s="230"/>
      <c r="O258" s="230"/>
      <c r="P258" s="230"/>
      <c r="Q258" s="230"/>
      <c r="R258" s="230"/>
      <c r="S258" s="230"/>
      <c r="T258" s="23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2" t="s">
        <v>133</v>
      </c>
      <c r="AU258" s="232" t="s">
        <v>82</v>
      </c>
      <c r="AV258" s="13" t="s">
        <v>80</v>
      </c>
      <c r="AW258" s="13" t="s">
        <v>33</v>
      </c>
      <c r="AX258" s="13" t="s">
        <v>72</v>
      </c>
      <c r="AY258" s="232" t="s">
        <v>122</v>
      </c>
    </row>
    <row r="259" s="14" customFormat="1">
      <c r="A259" s="14"/>
      <c r="B259" s="233"/>
      <c r="C259" s="234"/>
      <c r="D259" s="224" t="s">
        <v>133</v>
      </c>
      <c r="E259" s="235" t="s">
        <v>19</v>
      </c>
      <c r="F259" s="236" t="s">
        <v>344</v>
      </c>
      <c r="G259" s="234"/>
      <c r="H259" s="237">
        <v>3179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3" t="s">
        <v>133</v>
      </c>
      <c r="AU259" s="243" t="s">
        <v>82</v>
      </c>
      <c r="AV259" s="14" t="s">
        <v>82</v>
      </c>
      <c r="AW259" s="14" t="s">
        <v>33</v>
      </c>
      <c r="AX259" s="14" t="s">
        <v>80</v>
      </c>
      <c r="AY259" s="243" t="s">
        <v>122</v>
      </c>
    </row>
    <row r="260" s="2" customFormat="1" ht="16.5" customHeight="1">
      <c r="A260" s="38"/>
      <c r="B260" s="39"/>
      <c r="C260" s="204" t="s">
        <v>377</v>
      </c>
      <c r="D260" s="204" t="s">
        <v>124</v>
      </c>
      <c r="E260" s="205" t="s">
        <v>378</v>
      </c>
      <c r="F260" s="206" t="s">
        <v>379</v>
      </c>
      <c r="G260" s="207" t="s">
        <v>127</v>
      </c>
      <c r="H260" s="208">
        <v>3314</v>
      </c>
      <c r="I260" s="209"/>
      <c r="J260" s="210">
        <f>ROUND(I260*H260,2)</f>
        <v>0</v>
      </c>
      <c r="K260" s="206" t="s">
        <v>128</v>
      </c>
      <c r="L260" s="44"/>
      <c r="M260" s="211" t="s">
        <v>19</v>
      </c>
      <c r="N260" s="212" t="s">
        <v>43</v>
      </c>
      <c r="O260" s="84"/>
      <c r="P260" s="213">
        <f>O260*H260</f>
        <v>0</v>
      </c>
      <c r="Q260" s="213">
        <v>0</v>
      </c>
      <c r="R260" s="213">
        <f>Q260*H260</f>
        <v>0</v>
      </c>
      <c r="S260" s="213">
        <v>0</v>
      </c>
      <c r="T260" s="21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5" t="s">
        <v>129</v>
      </c>
      <c r="AT260" s="215" t="s">
        <v>124</v>
      </c>
      <c r="AU260" s="215" t="s">
        <v>82</v>
      </c>
      <c r="AY260" s="17" t="s">
        <v>122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80</v>
      </c>
      <c r="BK260" s="216">
        <f>ROUND(I260*H260,2)</f>
        <v>0</v>
      </c>
      <c r="BL260" s="17" t="s">
        <v>129</v>
      </c>
      <c r="BM260" s="215" t="s">
        <v>380</v>
      </c>
    </row>
    <row r="261" s="2" customFormat="1">
      <c r="A261" s="38"/>
      <c r="B261" s="39"/>
      <c r="C261" s="40"/>
      <c r="D261" s="217" t="s">
        <v>131</v>
      </c>
      <c r="E261" s="40"/>
      <c r="F261" s="218" t="s">
        <v>381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131</v>
      </c>
      <c r="AU261" s="17" t="s">
        <v>82</v>
      </c>
    </row>
    <row r="262" s="13" customFormat="1">
      <c r="A262" s="13"/>
      <c r="B262" s="222"/>
      <c r="C262" s="223"/>
      <c r="D262" s="224" t="s">
        <v>133</v>
      </c>
      <c r="E262" s="225" t="s">
        <v>19</v>
      </c>
      <c r="F262" s="226" t="s">
        <v>343</v>
      </c>
      <c r="G262" s="223"/>
      <c r="H262" s="225" t="s">
        <v>19</v>
      </c>
      <c r="I262" s="227"/>
      <c r="J262" s="223"/>
      <c r="K262" s="223"/>
      <c r="L262" s="228"/>
      <c r="M262" s="229"/>
      <c r="N262" s="230"/>
      <c r="O262" s="230"/>
      <c r="P262" s="230"/>
      <c r="Q262" s="230"/>
      <c r="R262" s="230"/>
      <c r="S262" s="230"/>
      <c r="T262" s="23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2" t="s">
        <v>133</v>
      </c>
      <c r="AU262" s="232" t="s">
        <v>82</v>
      </c>
      <c r="AV262" s="13" t="s">
        <v>80</v>
      </c>
      <c r="AW262" s="13" t="s">
        <v>33</v>
      </c>
      <c r="AX262" s="13" t="s">
        <v>72</v>
      </c>
      <c r="AY262" s="232" t="s">
        <v>122</v>
      </c>
    </row>
    <row r="263" s="14" customFormat="1">
      <c r="A263" s="14"/>
      <c r="B263" s="233"/>
      <c r="C263" s="234"/>
      <c r="D263" s="224" t="s">
        <v>133</v>
      </c>
      <c r="E263" s="235" t="s">
        <v>19</v>
      </c>
      <c r="F263" s="236" t="s">
        <v>344</v>
      </c>
      <c r="G263" s="234"/>
      <c r="H263" s="237">
        <v>3179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3" t="s">
        <v>133</v>
      </c>
      <c r="AU263" s="243" t="s">
        <v>82</v>
      </c>
      <c r="AV263" s="14" t="s">
        <v>82</v>
      </c>
      <c r="AW263" s="14" t="s">
        <v>33</v>
      </c>
      <c r="AX263" s="14" t="s">
        <v>72</v>
      </c>
      <c r="AY263" s="243" t="s">
        <v>122</v>
      </c>
    </row>
    <row r="264" s="13" customFormat="1">
      <c r="A264" s="13"/>
      <c r="B264" s="222"/>
      <c r="C264" s="223"/>
      <c r="D264" s="224" t="s">
        <v>133</v>
      </c>
      <c r="E264" s="225" t="s">
        <v>19</v>
      </c>
      <c r="F264" s="226" t="s">
        <v>371</v>
      </c>
      <c r="G264" s="223"/>
      <c r="H264" s="225" t="s">
        <v>19</v>
      </c>
      <c r="I264" s="227"/>
      <c r="J264" s="223"/>
      <c r="K264" s="223"/>
      <c r="L264" s="228"/>
      <c r="M264" s="229"/>
      <c r="N264" s="230"/>
      <c r="O264" s="230"/>
      <c r="P264" s="230"/>
      <c r="Q264" s="230"/>
      <c r="R264" s="230"/>
      <c r="S264" s="230"/>
      <c r="T264" s="23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2" t="s">
        <v>133</v>
      </c>
      <c r="AU264" s="232" t="s">
        <v>82</v>
      </c>
      <c r="AV264" s="13" t="s">
        <v>80</v>
      </c>
      <c r="AW264" s="13" t="s">
        <v>33</v>
      </c>
      <c r="AX264" s="13" t="s">
        <v>72</v>
      </c>
      <c r="AY264" s="232" t="s">
        <v>122</v>
      </c>
    </row>
    <row r="265" s="14" customFormat="1">
      <c r="A265" s="14"/>
      <c r="B265" s="233"/>
      <c r="C265" s="234"/>
      <c r="D265" s="224" t="s">
        <v>133</v>
      </c>
      <c r="E265" s="235" t="s">
        <v>19</v>
      </c>
      <c r="F265" s="236" t="s">
        <v>181</v>
      </c>
      <c r="G265" s="234"/>
      <c r="H265" s="237">
        <v>135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3" t="s">
        <v>133</v>
      </c>
      <c r="AU265" s="243" t="s">
        <v>82</v>
      </c>
      <c r="AV265" s="14" t="s">
        <v>82</v>
      </c>
      <c r="AW265" s="14" t="s">
        <v>33</v>
      </c>
      <c r="AX265" s="14" t="s">
        <v>72</v>
      </c>
      <c r="AY265" s="243" t="s">
        <v>122</v>
      </c>
    </row>
    <row r="266" s="15" customFormat="1">
      <c r="A266" s="15"/>
      <c r="B266" s="244"/>
      <c r="C266" s="245"/>
      <c r="D266" s="224" t="s">
        <v>133</v>
      </c>
      <c r="E266" s="246" t="s">
        <v>19</v>
      </c>
      <c r="F266" s="247" t="s">
        <v>153</v>
      </c>
      <c r="G266" s="245"/>
      <c r="H266" s="248">
        <v>3314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4" t="s">
        <v>133</v>
      </c>
      <c r="AU266" s="254" t="s">
        <v>82</v>
      </c>
      <c r="AV266" s="15" t="s">
        <v>129</v>
      </c>
      <c r="AW266" s="15" t="s">
        <v>33</v>
      </c>
      <c r="AX266" s="15" t="s">
        <v>80</v>
      </c>
      <c r="AY266" s="254" t="s">
        <v>122</v>
      </c>
    </row>
    <row r="267" s="2" customFormat="1" ht="16.5" customHeight="1">
      <c r="A267" s="38"/>
      <c r="B267" s="39"/>
      <c r="C267" s="204" t="s">
        <v>382</v>
      </c>
      <c r="D267" s="204" t="s">
        <v>124</v>
      </c>
      <c r="E267" s="205" t="s">
        <v>383</v>
      </c>
      <c r="F267" s="206" t="s">
        <v>384</v>
      </c>
      <c r="G267" s="207" t="s">
        <v>127</v>
      </c>
      <c r="H267" s="208">
        <v>3314</v>
      </c>
      <c r="I267" s="209"/>
      <c r="J267" s="210">
        <f>ROUND(I267*H267,2)</f>
        <v>0</v>
      </c>
      <c r="K267" s="206" t="s">
        <v>128</v>
      </c>
      <c r="L267" s="44"/>
      <c r="M267" s="211" t="s">
        <v>19</v>
      </c>
      <c r="N267" s="212" t="s">
        <v>43</v>
      </c>
      <c r="O267" s="84"/>
      <c r="P267" s="213">
        <f>O267*H267</f>
        <v>0</v>
      </c>
      <c r="Q267" s="213">
        <v>0</v>
      </c>
      <c r="R267" s="213">
        <f>Q267*H267</f>
        <v>0</v>
      </c>
      <c r="S267" s="213">
        <v>0</v>
      </c>
      <c r="T267" s="21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5" t="s">
        <v>129</v>
      </c>
      <c r="AT267" s="215" t="s">
        <v>124</v>
      </c>
      <c r="AU267" s="215" t="s">
        <v>82</v>
      </c>
      <c r="AY267" s="17" t="s">
        <v>122</v>
      </c>
      <c r="BE267" s="216">
        <f>IF(N267="základní",J267,0)</f>
        <v>0</v>
      </c>
      <c r="BF267" s="216">
        <f>IF(N267="snížená",J267,0)</f>
        <v>0</v>
      </c>
      <c r="BG267" s="216">
        <f>IF(N267="zákl. přenesená",J267,0)</f>
        <v>0</v>
      </c>
      <c r="BH267" s="216">
        <f>IF(N267="sníž. přenesená",J267,0)</f>
        <v>0</v>
      </c>
      <c r="BI267" s="216">
        <f>IF(N267="nulová",J267,0)</f>
        <v>0</v>
      </c>
      <c r="BJ267" s="17" t="s">
        <v>80</v>
      </c>
      <c r="BK267" s="216">
        <f>ROUND(I267*H267,2)</f>
        <v>0</v>
      </c>
      <c r="BL267" s="17" t="s">
        <v>129</v>
      </c>
      <c r="BM267" s="215" t="s">
        <v>385</v>
      </c>
    </row>
    <row r="268" s="2" customFormat="1">
      <c r="A268" s="38"/>
      <c r="B268" s="39"/>
      <c r="C268" s="40"/>
      <c r="D268" s="217" t="s">
        <v>131</v>
      </c>
      <c r="E268" s="40"/>
      <c r="F268" s="218" t="s">
        <v>386</v>
      </c>
      <c r="G268" s="40"/>
      <c r="H268" s="40"/>
      <c r="I268" s="219"/>
      <c r="J268" s="40"/>
      <c r="K268" s="40"/>
      <c r="L268" s="44"/>
      <c r="M268" s="220"/>
      <c r="N268" s="221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131</v>
      </c>
      <c r="AU268" s="17" t="s">
        <v>82</v>
      </c>
    </row>
    <row r="269" s="13" customFormat="1">
      <c r="A269" s="13"/>
      <c r="B269" s="222"/>
      <c r="C269" s="223"/>
      <c r="D269" s="224" t="s">
        <v>133</v>
      </c>
      <c r="E269" s="225" t="s">
        <v>19</v>
      </c>
      <c r="F269" s="226" t="s">
        <v>343</v>
      </c>
      <c r="G269" s="223"/>
      <c r="H269" s="225" t="s">
        <v>19</v>
      </c>
      <c r="I269" s="227"/>
      <c r="J269" s="223"/>
      <c r="K269" s="223"/>
      <c r="L269" s="228"/>
      <c r="M269" s="229"/>
      <c r="N269" s="230"/>
      <c r="O269" s="230"/>
      <c r="P269" s="230"/>
      <c r="Q269" s="230"/>
      <c r="R269" s="230"/>
      <c r="S269" s="230"/>
      <c r="T269" s="23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2" t="s">
        <v>133</v>
      </c>
      <c r="AU269" s="232" t="s">
        <v>82</v>
      </c>
      <c r="AV269" s="13" t="s">
        <v>80</v>
      </c>
      <c r="AW269" s="13" t="s">
        <v>33</v>
      </c>
      <c r="AX269" s="13" t="s">
        <v>72</v>
      </c>
      <c r="AY269" s="232" t="s">
        <v>122</v>
      </c>
    </row>
    <row r="270" s="14" customFormat="1">
      <c r="A270" s="14"/>
      <c r="B270" s="233"/>
      <c r="C270" s="234"/>
      <c r="D270" s="224" t="s">
        <v>133</v>
      </c>
      <c r="E270" s="235" t="s">
        <v>19</v>
      </c>
      <c r="F270" s="236" t="s">
        <v>344</v>
      </c>
      <c r="G270" s="234"/>
      <c r="H270" s="237">
        <v>3179</v>
      </c>
      <c r="I270" s="238"/>
      <c r="J270" s="234"/>
      <c r="K270" s="234"/>
      <c r="L270" s="239"/>
      <c r="M270" s="240"/>
      <c r="N270" s="241"/>
      <c r="O270" s="241"/>
      <c r="P270" s="241"/>
      <c r="Q270" s="241"/>
      <c r="R270" s="241"/>
      <c r="S270" s="241"/>
      <c r="T270" s="24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3" t="s">
        <v>133</v>
      </c>
      <c r="AU270" s="243" t="s">
        <v>82</v>
      </c>
      <c r="AV270" s="14" t="s">
        <v>82</v>
      </c>
      <c r="AW270" s="14" t="s">
        <v>33</v>
      </c>
      <c r="AX270" s="14" t="s">
        <v>72</v>
      </c>
      <c r="AY270" s="243" t="s">
        <v>122</v>
      </c>
    </row>
    <row r="271" s="13" customFormat="1">
      <c r="A271" s="13"/>
      <c r="B271" s="222"/>
      <c r="C271" s="223"/>
      <c r="D271" s="224" t="s">
        <v>133</v>
      </c>
      <c r="E271" s="225" t="s">
        <v>19</v>
      </c>
      <c r="F271" s="226" t="s">
        <v>371</v>
      </c>
      <c r="G271" s="223"/>
      <c r="H271" s="225" t="s">
        <v>19</v>
      </c>
      <c r="I271" s="227"/>
      <c r="J271" s="223"/>
      <c r="K271" s="223"/>
      <c r="L271" s="228"/>
      <c r="M271" s="229"/>
      <c r="N271" s="230"/>
      <c r="O271" s="230"/>
      <c r="P271" s="230"/>
      <c r="Q271" s="230"/>
      <c r="R271" s="230"/>
      <c r="S271" s="230"/>
      <c r="T271" s="23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2" t="s">
        <v>133</v>
      </c>
      <c r="AU271" s="232" t="s">
        <v>82</v>
      </c>
      <c r="AV271" s="13" t="s">
        <v>80</v>
      </c>
      <c r="AW271" s="13" t="s">
        <v>33</v>
      </c>
      <c r="AX271" s="13" t="s">
        <v>72</v>
      </c>
      <c r="AY271" s="232" t="s">
        <v>122</v>
      </c>
    </row>
    <row r="272" s="14" customFormat="1">
      <c r="A272" s="14"/>
      <c r="B272" s="233"/>
      <c r="C272" s="234"/>
      <c r="D272" s="224" t="s">
        <v>133</v>
      </c>
      <c r="E272" s="235" t="s">
        <v>19</v>
      </c>
      <c r="F272" s="236" t="s">
        <v>181</v>
      </c>
      <c r="G272" s="234"/>
      <c r="H272" s="237">
        <v>135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3" t="s">
        <v>133</v>
      </c>
      <c r="AU272" s="243" t="s">
        <v>82</v>
      </c>
      <c r="AV272" s="14" t="s">
        <v>82</v>
      </c>
      <c r="AW272" s="14" t="s">
        <v>33</v>
      </c>
      <c r="AX272" s="14" t="s">
        <v>72</v>
      </c>
      <c r="AY272" s="243" t="s">
        <v>122</v>
      </c>
    </row>
    <row r="273" s="15" customFormat="1">
      <c r="A273" s="15"/>
      <c r="B273" s="244"/>
      <c r="C273" s="245"/>
      <c r="D273" s="224" t="s">
        <v>133</v>
      </c>
      <c r="E273" s="246" t="s">
        <v>19</v>
      </c>
      <c r="F273" s="247" t="s">
        <v>153</v>
      </c>
      <c r="G273" s="245"/>
      <c r="H273" s="248">
        <v>3314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4" t="s">
        <v>133</v>
      </c>
      <c r="AU273" s="254" t="s">
        <v>82</v>
      </c>
      <c r="AV273" s="15" t="s">
        <v>129</v>
      </c>
      <c r="AW273" s="15" t="s">
        <v>33</v>
      </c>
      <c r="AX273" s="15" t="s">
        <v>80</v>
      </c>
      <c r="AY273" s="254" t="s">
        <v>122</v>
      </c>
    </row>
    <row r="274" s="2" customFormat="1" ht="24.15" customHeight="1">
      <c r="A274" s="38"/>
      <c r="B274" s="39"/>
      <c r="C274" s="204" t="s">
        <v>387</v>
      </c>
      <c r="D274" s="204" t="s">
        <v>124</v>
      </c>
      <c r="E274" s="205" t="s">
        <v>388</v>
      </c>
      <c r="F274" s="206" t="s">
        <v>389</v>
      </c>
      <c r="G274" s="207" t="s">
        <v>127</v>
      </c>
      <c r="H274" s="208">
        <v>135</v>
      </c>
      <c r="I274" s="209"/>
      <c r="J274" s="210">
        <f>ROUND(I274*H274,2)</f>
        <v>0</v>
      </c>
      <c r="K274" s="206" t="s">
        <v>128</v>
      </c>
      <c r="L274" s="44"/>
      <c r="M274" s="211" t="s">
        <v>19</v>
      </c>
      <c r="N274" s="212" t="s">
        <v>43</v>
      </c>
      <c r="O274" s="84"/>
      <c r="P274" s="213">
        <f>O274*H274</f>
        <v>0</v>
      </c>
      <c r="Q274" s="213">
        <v>0</v>
      </c>
      <c r="R274" s="213">
        <f>Q274*H274</f>
        <v>0</v>
      </c>
      <c r="S274" s="213">
        <v>0</v>
      </c>
      <c r="T274" s="21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5" t="s">
        <v>129</v>
      </c>
      <c r="AT274" s="215" t="s">
        <v>124</v>
      </c>
      <c r="AU274" s="215" t="s">
        <v>82</v>
      </c>
      <c r="AY274" s="17" t="s">
        <v>122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7" t="s">
        <v>80</v>
      </c>
      <c r="BK274" s="216">
        <f>ROUND(I274*H274,2)</f>
        <v>0</v>
      </c>
      <c r="BL274" s="17" t="s">
        <v>129</v>
      </c>
      <c r="BM274" s="215" t="s">
        <v>390</v>
      </c>
    </row>
    <row r="275" s="2" customFormat="1">
      <c r="A275" s="38"/>
      <c r="B275" s="39"/>
      <c r="C275" s="40"/>
      <c r="D275" s="217" t="s">
        <v>131</v>
      </c>
      <c r="E275" s="40"/>
      <c r="F275" s="218" t="s">
        <v>391</v>
      </c>
      <c r="G275" s="40"/>
      <c r="H275" s="40"/>
      <c r="I275" s="219"/>
      <c r="J275" s="40"/>
      <c r="K275" s="40"/>
      <c r="L275" s="44"/>
      <c r="M275" s="220"/>
      <c r="N275" s="22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131</v>
      </c>
      <c r="AU275" s="17" t="s">
        <v>82</v>
      </c>
    </row>
    <row r="276" s="13" customFormat="1">
      <c r="A276" s="13"/>
      <c r="B276" s="222"/>
      <c r="C276" s="223"/>
      <c r="D276" s="224" t="s">
        <v>133</v>
      </c>
      <c r="E276" s="225" t="s">
        <v>19</v>
      </c>
      <c r="F276" s="226" t="s">
        <v>371</v>
      </c>
      <c r="G276" s="223"/>
      <c r="H276" s="225" t="s">
        <v>19</v>
      </c>
      <c r="I276" s="227"/>
      <c r="J276" s="223"/>
      <c r="K276" s="223"/>
      <c r="L276" s="228"/>
      <c r="M276" s="229"/>
      <c r="N276" s="230"/>
      <c r="O276" s="230"/>
      <c r="P276" s="230"/>
      <c r="Q276" s="230"/>
      <c r="R276" s="230"/>
      <c r="S276" s="230"/>
      <c r="T276" s="23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2" t="s">
        <v>133</v>
      </c>
      <c r="AU276" s="232" t="s">
        <v>82</v>
      </c>
      <c r="AV276" s="13" t="s">
        <v>80</v>
      </c>
      <c r="AW276" s="13" t="s">
        <v>33</v>
      </c>
      <c r="AX276" s="13" t="s">
        <v>72</v>
      </c>
      <c r="AY276" s="232" t="s">
        <v>122</v>
      </c>
    </row>
    <row r="277" s="14" customFormat="1">
      <c r="A277" s="14"/>
      <c r="B277" s="233"/>
      <c r="C277" s="234"/>
      <c r="D277" s="224" t="s">
        <v>133</v>
      </c>
      <c r="E277" s="235" t="s">
        <v>19</v>
      </c>
      <c r="F277" s="236" t="s">
        <v>181</v>
      </c>
      <c r="G277" s="234"/>
      <c r="H277" s="237">
        <v>135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3" t="s">
        <v>133</v>
      </c>
      <c r="AU277" s="243" t="s">
        <v>82</v>
      </c>
      <c r="AV277" s="14" t="s">
        <v>82</v>
      </c>
      <c r="AW277" s="14" t="s">
        <v>33</v>
      </c>
      <c r="AX277" s="14" t="s">
        <v>80</v>
      </c>
      <c r="AY277" s="243" t="s">
        <v>122</v>
      </c>
    </row>
    <row r="278" s="2" customFormat="1" ht="24.15" customHeight="1">
      <c r="A278" s="38"/>
      <c r="B278" s="39"/>
      <c r="C278" s="204" t="s">
        <v>392</v>
      </c>
      <c r="D278" s="204" t="s">
        <v>124</v>
      </c>
      <c r="E278" s="205" t="s">
        <v>393</v>
      </c>
      <c r="F278" s="206" t="s">
        <v>394</v>
      </c>
      <c r="G278" s="207" t="s">
        <v>127</v>
      </c>
      <c r="H278" s="208">
        <v>3179</v>
      </c>
      <c r="I278" s="209"/>
      <c r="J278" s="210">
        <f>ROUND(I278*H278,2)</f>
        <v>0</v>
      </c>
      <c r="K278" s="206" t="s">
        <v>128</v>
      </c>
      <c r="L278" s="44"/>
      <c r="M278" s="211" t="s">
        <v>19</v>
      </c>
      <c r="N278" s="212" t="s">
        <v>43</v>
      </c>
      <c r="O278" s="84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129</v>
      </c>
      <c r="AT278" s="215" t="s">
        <v>124</v>
      </c>
      <c r="AU278" s="215" t="s">
        <v>82</v>
      </c>
      <c r="AY278" s="17" t="s">
        <v>122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80</v>
      </c>
      <c r="BK278" s="216">
        <f>ROUND(I278*H278,2)</f>
        <v>0</v>
      </c>
      <c r="BL278" s="17" t="s">
        <v>129</v>
      </c>
      <c r="BM278" s="215" t="s">
        <v>395</v>
      </c>
    </row>
    <row r="279" s="2" customFormat="1">
      <c r="A279" s="38"/>
      <c r="B279" s="39"/>
      <c r="C279" s="40"/>
      <c r="D279" s="217" t="s">
        <v>131</v>
      </c>
      <c r="E279" s="40"/>
      <c r="F279" s="218" t="s">
        <v>396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131</v>
      </c>
      <c r="AU279" s="17" t="s">
        <v>82</v>
      </c>
    </row>
    <row r="280" s="13" customFormat="1">
      <c r="A280" s="13"/>
      <c r="B280" s="222"/>
      <c r="C280" s="223"/>
      <c r="D280" s="224" t="s">
        <v>133</v>
      </c>
      <c r="E280" s="225" t="s">
        <v>19</v>
      </c>
      <c r="F280" s="226" t="s">
        <v>343</v>
      </c>
      <c r="G280" s="223"/>
      <c r="H280" s="225" t="s">
        <v>19</v>
      </c>
      <c r="I280" s="227"/>
      <c r="J280" s="223"/>
      <c r="K280" s="223"/>
      <c r="L280" s="228"/>
      <c r="M280" s="229"/>
      <c r="N280" s="230"/>
      <c r="O280" s="230"/>
      <c r="P280" s="230"/>
      <c r="Q280" s="230"/>
      <c r="R280" s="230"/>
      <c r="S280" s="230"/>
      <c r="T280" s="23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2" t="s">
        <v>133</v>
      </c>
      <c r="AU280" s="232" t="s">
        <v>82</v>
      </c>
      <c r="AV280" s="13" t="s">
        <v>80</v>
      </c>
      <c r="AW280" s="13" t="s">
        <v>33</v>
      </c>
      <c r="AX280" s="13" t="s">
        <v>72</v>
      </c>
      <c r="AY280" s="232" t="s">
        <v>122</v>
      </c>
    </row>
    <row r="281" s="14" customFormat="1">
      <c r="A281" s="14"/>
      <c r="B281" s="233"/>
      <c r="C281" s="234"/>
      <c r="D281" s="224" t="s">
        <v>133</v>
      </c>
      <c r="E281" s="235" t="s">
        <v>19</v>
      </c>
      <c r="F281" s="236" t="s">
        <v>344</v>
      </c>
      <c r="G281" s="234"/>
      <c r="H281" s="237">
        <v>3179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3" t="s">
        <v>133</v>
      </c>
      <c r="AU281" s="243" t="s">
        <v>82</v>
      </c>
      <c r="AV281" s="14" t="s">
        <v>82</v>
      </c>
      <c r="AW281" s="14" t="s">
        <v>33</v>
      </c>
      <c r="AX281" s="14" t="s">
        <v>80</v>
      </c>
      <c r="AY281" s="243" t="s">
        <v>122</v>
      </c>
    </row>
    <row r="282" s="2" customFormat="1" ht="33" customHeight="1">
      <c r="A282" s="38"/>
      <c r="B282" s="39"/>
      <c r="C282" s="204" t="s">
        <v>397</v>
      </c>
      <c r="D282" s="204" t="s">
        <v>124</v>
      </c>
      <c r="E282" s="205" t="s">
        <v>398</v>
      </c>
      <c r="F282" s="206" t="s">
        <v>399</v>
      </c>
      <c r="G282" s="207" t="s">
        <v>127</v>
      </c>
      <c r="H282" s="208">
        <v>574</v>
      </c>
      <c r="I282" s="209"/>
      <c r="J282" s="210">
        <f>ROUND(I282*H282,2)</f>
        <v>0</v>
      </c>
      <c r="K282" s="206" t="s">
        <v>128</v>
      </c>
      <c r="L282" s="44"/>
      <c r="M282" s="211" t="s">
        <v>19</v>
      </c>
      <c r="N282" s="212" t="s">
        <v>43</v>
      </c>
      <c r="O282" s="84"/>
      <c r="P282" s="213">
        <f>O282*H282</f>
        <v>0</v>
      </c>
      <c r="Q282" s="213">
        <v>0.19536000000000001</v>
      </c>
      <c r="R282" s="213">
        <f>Q282*H282</f>
        <v>112.13664</v>
      </c>
      <c r="S282" s="213">
        <v>0</v>
      </c>
      <c r="T282" s="21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5" t="s">
        <v>129</v>
      </c>
      <c r="AT282" s="215" t="s">
        <v>124</v>
      </c>
      <c r="AU282" s="215" t="s">
        <v>82</v>
      </c>
      <c r="AY282" s="17" t="s">
        <v>122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7" t="s">
        <v>80</v>
      </c>
      <c r="BK282" s="216">
        <f>ROUND(I282*H282,2)</f>
        <v>0</v>
      </c>
      <c r="BL282" s="17" t="s">
        <v>129</v>
      </c>
      <c r="BM282" s="215" t="s">
        <v>400</v>
      </c>
    </row>
    <row r="283" s="2" customFormat="1">
      <c r="A283" s="38"/>
      <c r="B283" s="39"/>
      <c r="C283" s="40"/>
      <c r="D283" s="217" t="s">
        <v>131</v>
      </c>
      <c r="E283" s="40"/>
      <c r="F283" s="218" t="s">
        <v>401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131</v>
      </c>
      <c r="AU283" s="17" t="s">
        <v>82</v>
      </c>
    </row>
    <row r="284" s="2" customFormat="1">
      <c r="A284" s="38"/>
      <c r="B284" s="39"/>
      <c r="C284" s="40"/>
      <c r="D284" s="224" t="s">
        <v>402</v>
      </c>
      <c r="E284" s="40"/>
      <c r="F284" s="265" t="s">
        <v>403</v>
      </c>
      <c r="G284" s="40"/>
      <c r="H284" s="40"/>
      <c r="I284" s="219"/>
      <c r="J284" s="40"/>
      <c r="K284" s="40"/>
      <c r="L284" s="44"/>
      <c r="M284" s="220"/>
      <c r="N284" s="221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402</v>
      </c>
      <c r="AU284" s="17" t="s">
        <v>82</v>
      </c>
    </row>
    <row r="285" s="13" customFormat="1">
      <c r="A285" s="13"/>
      <c r="B285" s="222"/>
      <c r="C285" s="223"/>
      <c r="D285" s="224" t="s">
        <v>133</v>
      </c>
      <c r="E285" s="225" t="s">
        <v>19</v>
      </c>
      <c r="F285" s="226" t="s">
        <v>357</v>
      </c>
      <c r="G285" s="223"/>
      <c r="H285" s="225" t="s">
        <v>19</v>
      </c>
      <c r="I285" s="227"/>
      <c r="J285" s="223"/>
      <c r="K285" s="223"/>
      <c r="L285" s="228"/>
      <c r="M285" s="229"/>
      <c r="N285" s="230"/>
      <c r="O285" s="230"/>
      <c r="P285" s="230"/>
      <c r="Q285" s="230"/>
      <c r="R285" s="230"/>
      <c r="S285" s="230"/>
      <c r="T285" s="23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2" t="s">
        <v>133</v>
      </c>
      <c r="AU285" s="232" t="s">
        <v>82</v>
      </c>
      <c r="AV285" s="13" t="s">
        <v>80</v>
      </c>
      <c r="AW285" s="13" t="s">
        <v>33</v>
      </c>
      <c r="AX285" s="13" t="s">
        <v>72</v>
      </c>
      <c r="AY285" s="232" t="s">
        <v>122</v>
      </c>
    </row>
    <row r="286" s="14" customFormat="1">
      <c r="A286" s="14"/>
      <c r="B286" s="233"/>
      <c r="C286" s="234"/>
      <c r="D286" s="224" t="s">
        <v>133</v>
      </c>
      <c r="E286" s="235" t="s">
        <v>19</v>
      </c>
      <c r="F286" s="236" t="s">
        <v>358</v>
      </c>
      <c r="G286" s="234"/>
      <c r="H286" s="237">
        <v>574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3" t="s">
        <v>133</v>
      </c>
      <c r="AU286" s="243" t="s">
        <v>82</v>
      </c>
      <c r="AV286" s="14" t="s">
        <v>82</v>
      </c>
      <c r="AW286" s="14" t="s">
        <v>33</v>
      </c>
      <c r="AX286" s="14" t="s">
        <v>80</v>
      </c>
      <c r="AY286" s="243" t="s">
        <v>122</v>
      </c>
    </row>
    <row r="287" s="12" customFormat="1" ht="22.8" customHeight="1">
      <c r="A287" s="12"/>
      <c r="B287" s="188"/>
      <c r="C287" s="189"/>
      <c r="D287" s="190" t="s">
        <v>71</v>
      </c>
      <c r="E287" s="202" t="s">
        <v>175</v>
      </c>
      <c r="F287" s="202" t="s">
        <v>404</v>
      </c>
      <c r="G287" s="189"/>
      <c r="H287" s="189"/>
      <c r="I287" s="192"/>
      <c r="J287" s="203">
        <f>BK287</f>
        <v>0</v>
      </c>
      <c r="K287" s="189"/>
      <c r="L287" s="194"/>
      <c r="M287" s="195"/>
      <c r="N287" s="196"/>
      <c r="O287" s="196"/>
      <c r="P287" s="197">
        <f>SUM(P288:P317)</f>
        <v>0</v>
      </c>
      <c r="Q287" s="196"/>
      <c r="R287" s="197">
        <f>SUM(R288:R317)</f>
        <v>44.970490599999998</v>
      </c>
      <c r="S287" s="196"/>
      <c r="T287" s="198">
        <f>SUM(T288:T317)</f>
        <v>41.304000000000002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199" t="s">
        <v>80</v>
      </c>
      <c r="AT287" s="200" t="s">
        <v>71</v>
      </c>
      <c r="AU287" s="200" t="s">
        <v>80</v>
      </c>
      <c r="AY287" s="199" t="s">
        <v>122</v>
      </c>
      <c r="BK287" s="201">
        <f>SUM(BK288:BK317)</f>
        <v>0</v>
      </c>
    </row>
    <row r="288" s="2" customFormat="1" ht="16.5" customHeight="1">
      <c r="A288" s="38"/>
      <c r="B288" s="39"/>
      <c r="C288" s="204" t="s">
        <v>405</v>
      </c>
      <c r="D288" s="204" t="s">
        <v>124</v>
      </c>
      <c r="E288" s="205" t="s">
        <v>406</v>
      </c>
      <c r="F288" s="206" t="s">
        <v>407</v>
      </c>
      <c r="G288" s="207" t="s">
        <v>199</v>
      </c>
      <c r="H288" s="208">
        <v>11</v>
      </c>
      <c r="I288" s="209"/>
      <c r="J288" s="210">
        <f>ROUND(I288*H288,2)</f>
        <v>0</v>
      </c>
      <c r="K288" s="206" t="s">
        <v>128</v>
      </c>
      <c r="L288" s="44"/>
      <c r="M288" s="211" t="s">
        <v>19</v>
      </c>
      <c r="N288" s="212" t="s">
        <v>43</v>
      </c>
      <c r="O288" s="84"/>
      <c r="P288" s="213">
        <f>O288*H288</f>
        <v>0</v>
      </c>
      <c r="Q288" s="213">
        <v>1.0000000000000001E-05</v>
      </c>
      <c r="R288" s="213">
        <f>Q288*H288</f>
        <v>0.00011</v>
      </c>
      <c r="S288" s="213">
        <v>0</v>
      </c>
      <c r="T288" s="21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5" t="s">
        <v>129</v>
      </c>
      <c r="AT288" s="215" t="s">
        <v>124</v>
      </c>
      <c r="AU288" s="215" t="s">
        <v>82</v>
      </c>
      <c r="AY288" s="17" t="s">
        <v>122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7" t="s">
        <v>80</v>
      </c>
      <c r="BK288" s="216">
        <f>ROUND(I288*H288,2)</f>
        <v>0</v>
      </c>
      <c r="BL288" s="17" t="s">
        <v>129</v>
      </c>
      <c r="BM288" s="215" t="s">
        <v>408</v>
      </c>
    </row>
    <row r="289" s="2" customFormat="1">
      <c r="A289" s="38"/>
      <c r="B289" s="39"/>
      <c r="C289" s="40"/>
      <c r="D289" s="217" t="s">
        <v>131</v>
      </c>
      <c r="E289" s="40"/>
      <c r="F289" s="218" t="s">
        <v>409</v>
      </c>
      <c r="G289" s="40"/>
      <c r="H289" s="40"/>
      <c r="I289" s="219"/>
      <c r="J289" s="40"/>
      <c r="K289" s="40"/>
      <c r="L289" s="44"/>
      <c r="M289" s="220"/>
      <c r="N289" s="221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131</v>
      </c>
      <c r="AU289" s="17" t="s">
        <v>82</v>
      </c>
    </row>
    <row r="290" s="13" customFormat="1">
      <c r="A290" s="13"/>
      <c r="B290" s="222"/>
      <c r="C290" s="223"/>
      <c r="D290" s="224" t="s">
        <v>133</v>
      </c>
      <c r="E290" s="225" t="s">
        <v>19</v>
      </c>
      <c r="F290" s="226" t="s">
        <v>249</v>
      </c>
      <c r="G290" s="223"/>
      <c r="H290" s="225" t="s">
        <v>19</v>
      </c>
      <c r="I290" s="227"/>
      <c r="J290" s="223"/>
      <c r="K290" s="223"/>
      <c r="L290" s="228"/>
      <c r="M290" s="229"/>
      <c r="N290" s="230"/>
      <c r="O290" s="230"/>
      <c r="P290" s="230"/>
      <c r="Q290" s="230"/>
      <c r="R290" s="230"/>
      <c r="S290" s="230"/>
      <c r="T290" s="23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2" t="s">
        <v>133</v>
      </c>
      <c r="AU290" s="232" t="s">
        <v>82</v>
      </c>
      <c r="AV290" s="13" t="s">
        <v>80</v>
      </c>
      <c r="AW290" s="13" t="s">
        <v>33</v>
      </c>
      <c r="AX290" s="13" t="s">
        <v>72</v>
      </c>
      <c r="AY290" s="232" t="s">
        <v>122</v>
      </c>
    </row>
    <row r="291" s="14" customFormat="1">
      <c r="A291" s="14"/>
      <c r="B291" s="233"/>
      <c r="C291" s="234"/>
      <c r="D291" s="224" t="s">
        <v>133</v>
      </c>
      <c r="E291" s="235" t="s">
        <v>19</v>
      </c>
      <c r="F291" s="236" t="s">
        <v>162</v>
      </c>
      <c r="G291" s="234"/>
      <c r="H291" s="237">
        <v>8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3" t="s">
        <v>133</v>
      </c>
      <c r="AU291" s="243" t="s">
        <v>82</v>
      </c>
      <c r="AV291" s="14" t="s">
        <v>82</v>
      </c>
      <c r="AW291" s="14" t="s">
        <v>33</v>
      </c>
      <c r="AX291" s="14" t="s">
        <v>72</v>
      </c>
      <c r="AY291" s="243" t="s">
        <v>122</v>
      </c>
    </row>
    <row r="292" s="13" customFormat="1">
      <c r="A292" s="13"/>
      <c r="B292" s="222"/>
      <c r="C292" s="223"/>
      <c r="D292" s="224" t="s">
        <v>133</v>
      </c>
      <c r="E292" s="225" t="s">
        <v>19</v>
      </c>
      <c r="F292" s="226" t="s">
        <v>251</v>
      </c>
      <c r="G292" s="223"/>
      <c r="H292" s="225" t="s">
        <v>19</v>
      </c>
      <c r="I292" s="227"/>
      <c r="J292" s="223"/>
      <c r="K292" s="223"/>
      <c r="L292" s="228"/>
      <c r="M292" s="229"/>
      <c r="N292" s="230"/>
      <c r="O292" s="230"/>
      <c r="P292" s="230"/>
      <c r="Q292" s="230"/>
      <c r="R292" s="230"/>
      <c r="S292" s="230"/>
      <c r="T292" s="23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2" t="s">
        <v>133</v>
      </c>
      <c r="AU292" s="232" t="s">
        <v>82</v>
      </c>
      <c r="AV292" s="13" t="s">
        <v>80</v>
      </c>
      <c r="AW292" s="13" t="s">
        <v>33</v>
      </c>
      <c r="AX292" s="13" t="s">
        <v>72</v>
      </c>
      <c r="AY292" s="232" t="s">
        <v>122</v>
      </c>
    </row>
    <row r="293" s="14" customFormat="1">
      <c r="A293" s="14"/>
      <c r="B293" s="233"/>
      <c r="C293" s="234"/>
      <c r="D293" s="224" t="s">
        <v>133</v>
      </c>
      <c r="E293" s="235" t="s">
        <v>19</v>
      </c>
      <c r="F293" s="236" t="s">
        <v>169</v>
      </c>
      <c r="G293" s="234"/>
      <c r="H293" s="237">
        <v>3</v>
      </c>
      <c r="I293" s="238"/>
      <c r="J293" s="234"/>
      <c r="K293" s="234"/>
      <c r="L293" s="239"/>
      <c r="M293" s="240"/>
      <c r="N293" s="241"/>
      <c r="O293" s="241"/>
      <c r="P293" s="241"/>
      <c r="Q293" s="241"/>
      <c r="R293" s="241"/>
      <c r="S293" s="241"/>
      <c r="T293" s="24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3" t="s">
        <v>133</v>
      </c>
      <c r="AU293" s="243" t="s">
        <v>82</v>
      </c>
      <c r="AV293" s="14" t="s">
        <v>82</v>
      </c>
      <c r="AW293" s="14" t="s">
        <v>33</v>
      </c>
      <c r="AX293" s="14" t="s">
        <v>72</v>
      </c>
      <c r="AY293" s="243" t="s">
        <v>122</v>
      </c>
    </row>
    <row r="294" s="15" customFormat="1">
      <c r="A294" s="15"/>
      <c r="B294" s="244"/>
      <c r="C294" s="245"/>
      <c r="D294" s="224" t="s">
        <v>133</v>
      </c>
      <c r="E294" s="246" t="s">
        <v>19</v>
      </c>
      <c r="F294" s="247" t="s">
        <v>153</v>
      </c>
      <c r="G294" s="245"/>
      <c r="H294" s="248">
        <v>11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54" t="s">
        <v>133</v>
      </c>
      <c r="AU294" s="254" t="s">
        <v>82</v>
      </c>
      <c r="AV294" s="15" t="s">
        <v>129</v>
      </c>
      <c r="AW294" s="15" t="s">
        <v>33</v>
      </c>
      <c r="AX294" s="15" t="s">
        <v>80</v>
      </c>
      <c r="AY294" s="254" t="s">
        <v>122</v>
      </c>
    </row>
    <row r="295" s="2" customFormat="1" ht="16.5" customHeight="1">
      <c r="A295" s="38"/>
      <c r="B295" s="39"/>
      <c r="C295" s="255" t="s">
        <v>410</v>
      </c>
      <c r="D295" s="255" t="s">
        <v>291</v>
      </c>
      <c r="E295" s="256" t="s">
        <v>411</v>
      </c>
      <c r="F295" s="257" t="s">
        <v>412</v>
      </c>
      <c r="G295" s="258" t="s">
        <v>199</v>
      </c>
      <c r="H295" s="259">
        <v>11.33</v>
      </c>
      <c r="I295" s="260"/>
      <c r="J295" s="261">
        <f>ROUND(I295*H295,2)</f>
        <v>0</v>
      </c>
      <c r="K295" s="257" t="s">
        <v>128</v>
      </c>
      <c r="L295" s="262"/>
      <c r="M295" s="263" t="s">
        <v>19</v>
      </c>
      <c r="N295" s="264" t="s">
        <v>43</v>
      </c>
      <c r="O295" s="84"/>
      <c r="P295" s="213">
        <f>O295*H295</f>
        <v>0</v>
      </c>
      <c r="Q295" s="213">
        <v>0.00382</v>
      </c>
      <c r="R295" s="213">
        <f>Q295*H295</f>
        <v>0.043280600000000002</v>
      </c>
      <c r="S295" s="213">
        <v>0</v>
      </c>
      <c r="T295" s="21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5" t="s">
        <v>175</v>
      </c>
      <c r="AT295" s="215" t="s">
        <v>291</v>
      </c>
      <c r="AU295" s="215" t="s">
        <v>82</v>
      </c>
      <c r="AY295" s="17" t="s">
        <v>122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7" t="s">
        <v>80</v>
      </c>
      <c r="BK295" s="216">
        <f>ROUND(I295*H295,2)</f>
        <v>0</v>
      </c>
      <c r="BL295" s="17" t="s">
        <v>129</v>
      </c>
      <c r="BM295" s="215" t="s">
        <v>413</v>
      </c>
    </row>
    <row r="296" s="14" customFormat="1">
      <c r="A296" s="14"/>
      <c r="B296" s="233"/>
      <c r="C296" s="234"/>
      <c r="D296" s="224" t="s">
        <v>133</v>
      </c>
      <c r="E296" s="234"/>
      <c r="F296" s="236" t="s">
        <v>414</v>
      </c>
      <c r="G296" s="234"/>
      <c r="H296" s="237">
        <v>11.33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3" t="s">
        <v>133</v>
      </c>
      <c r="AU296" s="243" t="s">
        <v>82</v>
      </c>
      <c r="AV296" s="14" t="s">
        <v>82</v>
      </c>
      <c r="AW296" s="14" t="s">
        <v>4</v>
      </c>
      <c r="AX296" s="14" t="s">
        <v>80</v>
      </c>
      <c r="AY296" s="243" t="s">
        <v>122</v>
      </c>
    </row>
    <row r="297" s="2" customFormat="1" ht="21.75" customHeight="1">
      <c r="A297" s="38"/>
      <c r="B297" s="39"/>
      <c r="C297" s="204" t="s">
        <v>415</v>
      </c>
      <c r="D297" s="204" t="s">
        <v>124</v>
      </c>
      <c r="E297" s="205" t="s">
        <v>416</v>
      </c>
      <c r="F297" s="206" t="s">
        <v>417</v>
      </c>
      <c r="G297" s="207" t="s">
        <v>199</v>
      </c>
      <c r="H297" s="208">
        <v>8</v>
      </c>
      <c r="I297" s="209"/>
      <c r="J297" s="210">
        <f>ROUND(I297*H297,2)</f>
        <v>0</v>
      </c>
      <c r="K297" s="206" t="s">
        <v>128</v>
      </c>
      <c r="L297" s="44"/>
      <c r="M297" s="211" t="s">
        <v>19</v>
      </c>
      <c r="N297" s="212" t="s">
        <v>43</v>
      </c>
      <c r="O297" s="84"/>
      <c r="P297" s="213">
        <f>O297*H297</f>
        <v>0</v>
      </c>
      <c r="Q297" s="213">
        <v>0</v>
      </c>
      <c r="R297" s="213">
        <f>Q297*H297</f>
        <v>0</v>
      </c>
      <c r="S297" s="213">
        <v>0.014999999999999999</v>
      </c>
      <c r="T297" s="214">
        <f>S297*H297</f>
        <v>0.12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15" t="s">
        <v>129</v>
      </c>
      <c r="AT297" s="215" t="s">
        <v>124</v>
      </c>
      <c r="AU297" s="215" t="s">
        <v>82</v>
      </c>
      <c r="AY297" s="17" t="s">
        <v>122</v>
      </c>
      <c r="BE297" s="216">
        <f>IF(N297="základní",J297,0)</f>
        <v>0</v>
      </c>
      <c r="BF297" s="216">
        <f>IF(N297="snížená",J297,0)</f>
        <v>0</v>
      </c>
      <c r="BG297" s="216">
        <f>IF(N297="zákl. přenesená",J297,0)</f>
        <v>0</v>
      </c>
      <c r="BH297" s="216">
        <f>IF(N297="sníž. přenesená",J297,0)</f>
        <v>0</v>
      </c>
      <c r="BI297" s="216">
        <f>IF(N297="nulová",J297,0)</f>
        <v>0</v>
      </c>
      <c r="BJ297" s="17" t="s">
        <v>80</v>
      </c>
      <c r="BK297" s="216">
        <f>ROUND(I297*H297,2)</f>
        <v>0</v>
      </c>
      <c r="BL297" s="17" t="s">
        <v>129</v>
      </c>
      <c r="BM297" s="215" t="s">
        <v>418</v>
      </c>
    </row>
    <row r="298" s="2" customFormat="1">
      <c r="A298" s="38"/>
      <c r="B298" s="39"/>
      <c r="C298" s="40"/>
      <c r="D298" s="217" t="s">
        <v>131</v>
      </c>
      <c r="E298" s="40"/>
      <c r="F298" s="218" t="s">
        <v>419</v>
      </c>
      <c r="G298" s="40"/>
      <c r="H298" s="40"/>
      <c r="I298" s="219"/>
      <c r="J298" s="40"/>
      <c r="K298" s="40"/>
      <c r="L298" s="44"/>
      <c r="M298" s="220"/>
      <c r="N298" s="221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131</v>
      </c>
      <c r="AU298" s="17" t="s">
        <v>82</v>
      </c>
    </row>
    <row r="299" s="13" customFormat="1">
      <c r="A299" s="13"/>
      <c r="B299" s="222"/>
      <c r="C299" s="223"/>
      <c r="D299" s="224" t="s">
        <v>133</v>
      </c>
      <c r="E299" s="225" t="s">
        <v>19</v>
      </c>
      <c r="F299" s="226" t="s">
        <v>249</v>
      </c>
      <c r="G299" s="223"/>
      <c r="H299" s="225" t="s">
        <v>19</v>
      </c>
      <c r="I299" s="227"/>
      <c r="J299" s="223"/>
      <c r="K299" s="223"/>
      <c r="L299" s="228"/>
      <c r="M299" s="229"/>
      <c r="N299" s="230"/>
      <c r="O299" s="230"/>
      <c r="P299" s="230"/>
      <c r="Q299" s="230"/>
      <c r="R299" s="230"/>
      <c r="S299" s="230"/>
      <c r="T299" s="23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2" t="s">
        <v>133</v>
      </c>
      <c r="AU299" s="232" t="s">
        <v>82</v>
      </c>
      <c r="AV299" s="13" t="s">
        <v>80</v>
      </c>
      <c r="AW299" s="13" t="s">
        <v>33</v>
      </c>
      <c r="AX299" s="13" t="s">
        <v>72</v>
      </c>
      <c r="AY299" s="232" t="s">
        <v>122</v>
      </c>
    </row>
    <row r="300" s="14" customFormat="1">
      <c r="A300" s="14"/>
      <c r="B300" s="233"/>
      <c r="C300" s="234"/>
      <c r="D300" s="224" t="s">
        <v>133</v>
      </c>
      <c r="E300" s="235" t="s">
        <v>19</v>
      </c>
      <c r="F300" s="236" t="s">
        <v>162</v>
      </c>
      <c r="G300" s="234"/>
      <c r="H300" s="237">
        <v>8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3" t="s">
        <v>133</v>
      </c>
      <c r="AU300" s="243" t="s">
        <v>82</v>
      </c>
      <c r="AV300" s="14" t="s">
        <v>82</v>
      </c>
      <c r="AW300" s="14" t="s">
        <v>33</v>
      </c>
      <c r="AX300" s="14" t="s">
        <v>80</v>
      </c>
      <c r="AY300" s="243" t="s">
        <v>122</v>
      </c>
    </row>
    <row r="301" s="2" customFormat="1" ht="16.5" customHeight="1">
      <c r="A301" s="38"/>
      <c r="B301" s="39"/>
      <c r="C301" s="204" t="s">
        <v>420</v>
      </c>
      <c r="D301" s="204" t="s">
        <v>124</v>
      </c>
      <c r="E301" s="205" t="s">
        <v>421</v>
      </c>
      <c r="F301" s="206" t="s">
        <v>422</v>
      </c>
      <c r="G301" s="207" t="s">
        <v>423</v>
      </c>
      <c r="H301" s="208">
        <v>2</v>
      </c>
      <c r="I301" s="209"/>
      <c r="J301" s="210">
        <f>ROUND(I301*H301,2)</f>
        <v>0</v>
      </c>
      <c r="K301" s="206" t="s">
        <v>19</v>
      </c>
      <c r="L301" s="44"/>
      <c r="M301" s="211" t="s">
        <v>19</v>
      </c>
      <c r="N301" s="212" t="s">
        <v>43</v>
      </c>
      <c r="O301" s="84"/>
      <c r="P301" s="213">
        <f>O301*H301</f>
        <v>0</v>
      </c>
      <c r="Q301" s="213">
        <v>0.0016299999999999999</v>
      </c>
      <c r="R301" s="213">
        <f>Q301*H301</f>
        <v>0.0032599999999999999</v>
      </c>
      <c r="S301" s="213">
        <v>0</v>
      </c>
      <c r="T301" s="21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15" t="s">
        <v>129</v>
      </c>
      <c r="AT301" s="215" t="s">
        <v>124</v>
      </c>
      <c r="AU301" s="215" t="s">
        <v>82</v>
      </c>
      <c r="AY301" s="17" t="s">
        <v>122</v>
      </c>
      <c r="BE301" s="216">
        <f>IF(N301="základní",J301,0)</f>
        <v>0</v>
      </c>
      <c r="BF301" s="216">
        <f>IF(N301="snížená",J301,0)</f>
        <v>0</v>
      </c>
      <c r="BG301" s="216">
        <f>IF(N301="zákl. přenesená",J301,0)</f>
        <v>0</v>
      </c>
      <c r="BH301" s="216">
        <f>IF(N301="sníž. přenesená",J301,0)</f>
        <v>0</v>
      </c>
      <c r="BI301" s="216">
        <f>IF(N301="nulová",J301,0)</f>
        <v>0</v>
      </c>
      <c r="BJ301" s="17" t="s">
        <v>80</v>
      </c>
      <c r="BK301" s="216">
        <f>ROUND(I301*H301,2)</f>
        <v>0</v>
      </c>
      <c r="BL301" s="17" t="s">
        <v>129</v>
      </c>
      <c r="BM301" s="215" t="s">
        <v>424</v>
      </c>
    </row>
    <row r="302" s="2" customFormat="1" ht="16.5" customHeight="1">
      <c r="A302" s="38"/>
      <c r="B302" s="39"/>
      <c r="C302" s="204" t="s">
        <v>425</v>
      </c>
      <c r="D302" s="204" t="s">
        <v>124</v>
      </c>
      <c r="E302" s="205" t="s">
        <v>426</v>
      </c>
      <c r="F302" s="206" t="s">
        <v>427</v>
      </c>
      <c r="G302" s="207" t="s">
        <v>428</v>
      </c>
      <c r="H302" s="208">
        <v>8</v>
      </c>
      <c r="I302" s="209"/>
      <c r="J302" s="210">
        <f>ROUND(I302*H302,2)</f>
        <v>0</v>
      </c>
      <c r="K302" s="206" t="s">
        <v>19</v>
      </c>
      <c r="L302" s="44"/>
      <c r="M302" s="211" t="s">
        <v>19</v>
      </c>
      <c r="N302" s="212" t="s">
        <v>43</v>
      </c>
      <c r="O302" s="84"/>
      <c r="P302" s="213">
        <f>O302*H302</f>
        <v>0</v>
      </c>
      <c r="Q302" s="213">
        <v>0</v>
      </c>
      <c r="R302" s="213">
        <f>Q302*H302</f>
        <v>0</v>
      </c>
      <c r="S302" s="213">
        <v>0.65300000000000002</v>
      </c>
      <c r="T302" s="214">
        <f>S302*H302</f>
        <v>5.2240000000000002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129</v>
      </c>
      <c r="AT302" s="215" t="s">
        <v>124</v>
      </c>
      <c r="AU302" s="215" t="s">
        <v>82</v>
      </c>
      <c r="AY302" s="17" t="s">
        <v>122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80</v>
      </c>
      <c r="BK302" s="216">
        <f>ROUND(I302*H302,2)</f>
        <v>0</v>
      </c>
      <c r="BL302" s="17" t="s">
        <v>129</v>
      </c>
      <c r="BM302" s="215" t="s">
        <v>429</v>
      </c>
    </row>
    <row r="303" s="2" customFormat="1" ht="16.5" customHeight="1">
      <c r="A303" s="38"/>
      <c r="B303" s="39"/>
      <c r="C303" s="204" t="s">
        <v>430</v>
      </c>
      <c r="D303" s="204" t="s">
        <v>124</v>
      </c>
      <c r="E303" s="205" t="s">
        <v>431</v>
      </c>
      <c r="F303" s="206" t="s">
        <v>432</v>
      </c>
      <c r="G303" s="207" t="s">
        <v>428</v>
      </c>
      <c r="H303" s="208">
        <v>10</v>
      </c>
      <c r="I303" s="209"/>
      <c r="J303" s="210">
        <f>ROUND(I303*H303,2)</f>
        <v>0</v>
      </c>
      <c r="K303" s="206" t="s">
        <v>128</v>
      </c>
      <c r="L303" s="44"/>
      <c r="M303" s="211" t="s">
        <v>19</v>
      </c>
      <c r="N303" s="212" t="s">
        <v>43</v>
      </c>
      <c r="O303" s="84"/>
      <c r="P303" s="213">
        <f>O303*H303</f>
        <v>0</v>
      </c>
      <c r="Q303" s="213">
        <v>0.12422</v>
      </c>
      <c r="R303" s="213">
        <f>Q303*H303</f>
        <v>1.2422</v>
      </c>
      <c r="S303" s="213">
        <v>0</v>
      </c>
      <c r="T303" s="214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15" t="s">
        <v>129</v>
      </c>
      <c r="AT303" s="215" t="s">
        <v>124</v>
      </c>
      <c r="AU303" s="215" t="s">
        <v>82</v>
      </c>
      <c r="AY303" s="17" t="s">
        <v>122</v>
      </c>
      <c r="BE303" s="216">
        <f>IF(N303="základní",J303,0)</f>
        <v>0</v>
      </c>
      <c r="BF303" s="216">
        <f>IF(N303="snížená",J303,0)</f>
        <v>0</v>
      </c>
      <c r="BG303" s="216">
        <f>IF(N303="zákl. přenesená",J303,0)</f>
        <v>0</v>
      </c>
      <c r="BH303" s="216">
        <f>IF(N303="sníž. přenesená",J303,0)</f>
        <v>0</v>
      </c>
      <c r="BI303" s="216">
        <f>IF(N303="nulová",J303,0)</f>
        <v>0</v>
      </c>
      <c r="BJ303" s="17" t="s">
        <v>80</v>
      </c>
      <c r="BK303" s="216">
        <f>ROUND(I303*H303,2)</f>
        <v>0</v>
      </c>
      <c r="BL303" s="17" t="s">
        <v>129</v>
      </c>
      <c r="BM303" s="215" t="s">
        <v>433</v>
      </c>
    </row>
    <row r="304" s="2" customFormat="1">
      <c r="A304" s="38"/>
      <c r="B304" s="39"/>
      <c r="C304" s="40"/>
      <c r="D304" s="217" t="s">
        <v>131</v>
      </c>
      <c r="E304" s="40"/>
      <c r="F304" s="218" t="s">
        <v>434</v>
      </c>
      <c r="G304" s="40"/>
      <c r="H304" s="40"/>
      <c r="I304" s="219"/>
      <c r="J304" s="40"/>
      <c r="K304" s="40"/>
      <c r="L304" s="44"/>
      <c r="M304" s="220"/>
      <c r="N304" s="221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131</v>
      </c>
      <c r="AU304" s="17" t="s">
        <v>82</v>
      </c>
    </row>
    <row r="305" s="2" customFormat="1" ht="16.5" customHeight="1">
      <c r="A305" s="38"/>
      <c r="B305" s="39"/>
      <c r="C305" s="255" t="s">
        <v>435</v>
      </c>
      <c r="D305" s="255" t="s">
        <v>291</v>
      </c>
      <c r="E305" s="256" t="s">
        <v>436</v>
      </c>
      <c r="F305" s="257" t="s">
        <v>437</v>
      </c>
      <c r="G305" s="258" t="s">
        <v>428</v>
      </c>
      <c r="H305" s="259">
        <v>10</v>
      </c>
      <c r="I305" s="260"/>
      <c r="J305" s="261">
        <f>ROUND(I305*H305,2)</f>
        <v>0</v>
      </c>
      <c r="K305" s="257" t="s">
        <v>128</v>
      </c>
      <c r="L305" s="262"/>
      <c r="M305" s="263" t="s">
        <v>19</v>
      </c>
      <c r="N305" s="264" t="s">
        <v>43</v>
      </c>
      <c r="O305" s="84"/>
      <c r="P305" s="213">
        <f>O305*H305</f>
        <v>0</v>
      </c>
      <c r="Q305" s="213">
        <v>0.069000000000000006</v>
      </c>
      <c r="R305" s="213">
        <f>Q305*H305</f>
        <v>0.69000000000000006</v>
      </c>
      <c r="S305" s="213">
        <v>0</v>
      </c>
      <c r="T305" s="21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15" t="s">
        <v>175</v>
      </c>
      <c r="AT305" s="215" t="s">
        <v>291</v>
      </c>
      <c r="AU305" s="215" t="s">
        <v>82</v>
      </c>
      <c r="AY305" s="17" t="s">
        <v>122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7" t="s">
        <v>80</v>
      </c>
      <c r="BK305" s="216">
        <f>ROUND(I305*H305,2)</f>
        <v>0</v>
      </c>
      <c r="BL305" s="17" t="s">
        <v>129</v>
      </c>
      <c r="BM305" s="215" t="s">
        <v>438</v>
      </c>
    </row>
    <row r="306" s="2" customFormat="1" ht="16.5" customHeight="1">
      <c r="A306" s="38"/>
      <c r="B306" s="39"/>
      <c r="C306" s="204" t="s">
        <v>439</v>
      </c>
      <c r="D306" s="204" t="s">
        <v>124</v>
      </c>
      <c r="E306" s="205" t="s">
        <v>440</v>
      </c>
      <c r="F306" s="206" t="s">
        <v>441</v>
      </c>
      <c r="G306" s="207" t="s">
        <v>428</v>
      </c>
      <c r="H306" s="208">
        <v>10</v>
      </c>
      <c r="I306" s="209"/>
      <c r="J306" s="210">
        <f>ROUND(I306*H306,2)</f>
        <v>0</v>
      </c>
      <c r="K306" s="206" t="s">
        <v>128</v>
      </c>
      <c r="L306" s="44"/>
      <c r="M306" s="211" t="s">
        <v>19</v>
      </c>
      <c r="N306" s="212" t="s">
        <v>43</v>
      </c>
      <c r="O306" s="84"/>
      <c r="P306" s="213">
        <f>O306*H306</f>
        <v>0</v>
      </c>
      <c r="Q306" s="213">
        <v>0.02972</v>
      </c>
      <c r="R306" s="213">
        <f>Q306*H306</f>
        <v>0.29720000000000002</v>
      </c>
      <c r="S306" s="213">
        <v>0</v>
      </c>
      <c r="T306" s="21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15" t="s">
        <v>129</v>
      </c>
      <c r="AT306" s="215" t="s">
        <v>124</v>
      </c>
      <c r="AU306" s="215" t="s">
        <v>82</v>
      </c>
      <c r="AY306" s="17" t="s">
        <v>122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80</v>
      </c>
      <c r="BK306" s="216">
        <f>ROUND(I306*H306,2)</f>
        <v>0</v>
      </c>
      <c r="BL306" s="17" t="s">
        <v>129</v>
      </c>
      <c r="BM306" s="215" t="s">
        <v>442</v>
      </c>
    </row>
    <row r="307" s="2" customFormat="1">
      <c r="A307" s="38"/>
      <c r="B307" s="39"/>
      <c r="C307" s="40"/>
      <c r="D307" s="217" t="s">
        <v>131</v>
      </c>
      <c r="E307" s="40"/>
      <c r="F307" s="218" t="s">
        <v>443</v>
      </c>
      <c r="G307" s="40"/>
      <c r="H307" s="40"/>
      <c r="I307" s="219"/>
      <c r="J307" s="40"/>
      <c r="K307" s="40"/>
      <c r="L307" s="44"/>
      <c r="M307" s="220"/>
      <c r="N307" s="221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131</v>
      </c>
      <c r="AU307" s="17" t="s">
        <v>82</v>
      </c>
    </row>
    <row r="308" s="2" customFormat="1" ht="16.5" customHeight="1">
      <c r="A308" s="38"/>
      <c r="B308" s="39"/>
      <c r="C308" s="255" t="s">
        <v>444</v>
      </c>
      <c r="D308" s="255" t="s">
        <v>291</v>
      </c>
      <c r="E308" s="256" t="s">
        <v>445</v>
      </c>
      <c r="F308" s="257" t="s">
        <v>446</v>
      </c>
      <c r="G308" s="258" t="s">
        <v>428</v>
      </c>
      <c r="H308" s="259">
        <v>10</v>
      </c>
      <c r="I308" s="260"/>
      <c r="J308" s="261">
        <f>ROUND(I308*H308,2)</f>
        <v>0</v>
      </c>
      <c r="K308" s="257" t="s">
        <v>128</v>
      </c>
      <c r="L308" s="262"/>
      <c r="M308" s="263" t="s">
        <v>19</v>
      </c>
      <c r="N308" s="264" t="s">
        <v>43</v>
      </c>
      <c r="O308" s="84"/>
      <c r="P308" s="213">
        <f>O308*H308</f>
        <v>0</v>
      </c>
      <c r="Q308" s="213">
        <v>0.105</v>
      </c>
      <c r="R308" s="213">
        <f>Q308*H308</f>
        <v>1.05</v>
      </c>
      <c r="S308" s="213">
        <v>0</v>
      </c>
      <c r="T308" s="214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15" t="s">
        <v>175</v>
      </c>
      <c r="AT308" s="215" t="s">
        <v>291</v>
      </c>
      <c r="AU308" s="215" t="s">
        <v>82</v>
      </c>
      <c r="AY308" s="17" t="s">
        <v>122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7" t="s">
        <v>80</v>
      </c>
      <c r="BK308" s="216">
        <f>ROUND(I308*H308,2)</f>
        <v>0</v>
      </c>
      <c r="BL308" s="17" t="s">
        <v>129</v>
      </c>
      <c r="BM308" s="215" t="s">
        <v>447</v>
      </c>
    </row>
    <row r="309" s="2" customFormat="1" ht="16.5" customHeight="1">
      <c r="A309" s="38"/>
      <c r="B309" s="39"/>
      <c r="C309" s="204" t="s">
        <v>448</v>
      </c>
      <c r="D309" s="204" t="s">
        <v>124</v>
      </c>
      <c r="E309" s="205" t="s">
        <v>449</v>
      </c>
      <c r="F309" s="206" t="s">
        <v>450</v>
      </c>
      <c r="G309" s="207" t="s">
        <v>428</v>
      </c>
      <c r="H309" s="208">
        <v>10</v>
      </c>
      <c r="I309" s="209"/>
      <c r="J309" s="210">
        <f>ROUND(I309*H309,2)</f>
        <v>0</v>
      </c>
      <c r="K309" s="206" t="s">
        <v>128</v>
      </c>
      <c r="L309" s="44"/>
      <c r="M309" s="211" t="s">
        <v>19</v>
      </c>
      <c r="N309" s="212" t="s">
        <v>43</v>
      </c>
      <c r="O309" s="84"/>
      <c r="P309" s="213">
        <f>O309*H309</f>
        <v>0</v>
      </c>
      <c r="Q309" s="213">
        <v>0.02972</v>
      </c>
      <c r="R309" s="213">
        <f>Q309*H309</f>
        <v>0.29720000000000002</v>
      </c>
      <c r="S309" s="213">
        <v>0</v>
      </c>
      <c r="T309" s="21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15" t="s">
        <v>129</v>
      </c>
      <c r="AT309" s="215" t="s">
        <v>124</v>
      </c>
      <c r="AU309" s="215" t="s">
        <v>82</v>
      </c>
      <c r="AY309" s="17" t="s">
        <v>122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7" t="s">
        <v>80</v>
      </c>
      <c r="BK309" s="216">
        <f>ROUND(I309*H309,2)</f>
        <v>0</v>
      </c>
      <c r="BL309" s="17" t="s">
        <v>129</v>
      </c>
      <c r="BM309" s="215" t="s">
        <v>451</v>
      </c>
    </row>
    <row r="310" s="2" customFormat="1">
      <c r="A310" s="38"/>
      <c r="B310" s="39"/>
      <c r="C310" s="40"/>
      <c r="D310" s="217" t="s">
        <v>131</v>
      </c>
      <c r="E310" s="40"/>
      <c r="F310" s="218" t="s">
        <v>452</v>
      </c>
      <c r="G310" s="40"/>
      <c r="H310" s="40"/>
      <c r="I310" s="219"/>
      <c r="J310" s="40"/>
      <c r="K310" s="40"/>
      <c r="L310" s="44"/>
      <c r="M310" s="220"/>
      <c r="N310" s="221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131</v>
      </c>
      <c r="AU310" s="17" t="s">
        <v>82</v>
      </c>
    </row>
    <row r="311" s="2" customFormat="1" ht="21.75" customHeight="1">
      <c r="A311" s="38"/>
      <c r="B311" s="39"/>
      <c r="C311" s="255" t="s">
        <v>453</v>
      </c>
      <c r="D311" s="255" t="s">
        <v>291</v>
      </c>
      <c r="E311" s="256" t="s">
        <v>454</v>
      </c>
      <c r="F311" s="257" t="s">
        <v>455</v>
      </c>
      <c r="G311" s="258" t="s">
        <v>428</v>
      </c>
      <c r="H311" s="259">
        <v>10</v>
      </c>
      <c r="I311" s="260"/>
      <c r="J311" s="261">
        <f>ROUND(I311*H311,2)</f>
        <v>0</v>
      </c>
      <c r="K311" s="257" t="s">
        <v>128</v>
      </c>
      <c r="L311" s="262"/>
      <c r="M311" s="263" t="s">
        <v>19</v>
      </c>
      <c r="N311" s="264" t="s">
        <v>43</v>
      </c>
      <c r="O311" s="84"/>
      <c r="P311" s="213">
        <f>O311*H311</f>
        <v>0</v>
      </c>
      <c r="Q311" s="213">
        <v>0.19500000000000001</v>
      </c>
      <c r="R311" s="213">
        <f>Q311*H311</f>
        <v>1.9500000000000002</v>
      </c>
      <c r="S311" s="213">
        <v>0</v>
      </c>
      <c r="T311" s="21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15" t="s">
        <v>175</v>
      </c>
      <c r="AT311" s="215" t="s">
        <v>291</v>
      </c>
      <c r="AU311" s="215" t="s">
        <v>82</v>
      </c>
      <c r="AY311" s="17" t="s">
        <v>122</v>
      </c>
      <c r="BE311" s="216">
        <f>IF(N311="základní",J311,0)</f>
        <v>0</v>
      </c>
      <c r="BF311" s="216">
        <f>IF(N311="snížená",J311,0)</f>
        <v>0</v>
      </c>
      <c r="BG311" s="216">
        <f>IF(N311="zákl. přenesená",J311,0)</f>
        <v>0</v>
      </c>
      <c r="BH311" s="216">
        <f>IF(N311="sníž. přenesená",J311,0)</f>
        <v>0</v>
      </c>
      <c r="BI311" s="216">
        <f>IF(N311="nulová",J311,0)</f>
        <v>0</v>
      </c>
      <c r="BJ311" s="17" t="s">
        <v>80</v>
      </c>
      <c r="BK311" s="216">
        <f>ROUND(I311*H311,2)</f>
        <v>0</v>
      </c>
      <c r="BL311" s="17" t="s">
        <v>129</v>
      </c>
      <c r="BM311" s="215" t="s">
        <v>456</v>
      </c>
    </row>
    <row r="312" s="2" customFormat="1" ht="24.15" customHeight="1">
      <c r="A312" s="38"/>
      <c r="B312" s="39"/>
      <c r="C312" s="204" t="s">
        <v>457</v>
      </c>
      <c r="D312" s="204" t="s">
        <v>124</v>
      </c>
      <c r="E312" s="205" t="s">
        <v>458</v>
      </c>
      <c r="F312" s="206" t="s">
        <v>459</v>
      </c>
      <c r="G312" s="207" t="s">
        <v>428</v>
      </c>
      <c r="H312" s="208">
        <v>58</v>
      </c>
      <c r="I312" s="209"/>
      <c r="J312" s="210">
        <f>ROUND(I312*H312,2)</f>
        <v>0</v>
      </c>
      <c r="K312" s="206" t="s">
        <v>128</v>
      </c>
      <c r="L312" s="44"/>
      <c r="M312" s="211" t="s">
        <v>19</v>
      </c>
      <c r="N312" s="212" t="s">
        <v>43</v>
      </c>
      <c r="O312" s="84"/>
      <c r="P312" s="213">
        <f>O312*H312</f>
        <v>0</v>
      </c>
      <c r="Q312" s="213">
        <v>0.62248000000000003</v>
      </c>
      <c r="R312" s="213">
        <f>Q312*H312</f>
        <v>36.103840000000005</v>
      </c>
      <c r="S312" s="213">
        <v>0.62</v>
      </c>
      <c r="T312" s="214">
        <f>S312*H312</f>
        <v>35.960000000000001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15" t="s">
        <v>129</v>
      </c>
      <c r="AT312" s="215" t="s">
        <v>124</v>
      </c>
      <c r="AU312" s="215" t="s">
        <v>82</v>
      </c>
      <c r="AY312" s="17" t="s">
        <v>122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7" t="s">
        <v>80</v>
      </c>
      <c r="BK312" s="216">
        <f>ROUND(I312*H312,2)</f>
        <v>0</v>
      </c>
      <c r="BL312" s="17" t="s">
        <v>129</v>
      </c>
      <c r="BM312" s="215" t="s">
        <v>460</v>
      </c>
    </row>
    <row r="313" s="2" customFormat="1">
      <c r="A313" s="38"/>
      <c r="B313" s="39"/>
      <c r="C313" s="40"/>
      <c r="D313" s="217" t="s">
        <v>131</v>
      </c>
      <c r="E313" s="40"/>
      <c r="F313" s="218" t="s">
        <v>461</v>
      </c>
      <c r="G313" s="40"/>
      <c r="H313" s="40"/>
      <c r="I313" s="219"/>
      <c r="J313" s="40"/>
      <c r="K313" s="40"/>
      <c r="L313" s="44"/>
      <c r="M313" s="220"/>
      <c r="N313" s="221"/>
      <c r="O313" s="84"/>
      <c r="P313" s="84"/>
      <c r="Q313" s="84"/>
      <c r="R313" s="84"/>
      <c r="S313" s="84"/>
      <c r="T313" s="85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131</v>
      </c>
      <c r="AU313" s="17" t="s">
        <v>82</v>
      </c>
    </row>
    <row r="314" s="2" customFormat="1" ht="16.5" customHeight="1">
      <c r="A314" s="38"/>
      <c r="B314" s="39"/>
      <c r="C314" s="204" t="s">
        <v>462</v>
      </c>
      <c r="D314" s="204" t="s">
        <v>124</v>
      </c>
      <c r="E314" s="205" t="s">
        <v>463</v>
      </c>
      <c r="F314" s="206" t="s">
        <v>464</v>
      </c>
      <c r="G314" s="207" t="s">
        <v>428</v>
      </c>
      <c r="H314" s="208">
        <v>10</v>
      </c>
      <c r="I314" s="209"/>
      <c r="J314" s="210">
        <f>ROUND(I314*H314,2)</f>
        <v>0</v>
      </c>
      <c r="K314" s="206" t="s">
        <v>128</v>
      </c>
      <c r="L314" s="44"/>
      <c r="M314" s="211" t="s">
        <v>19</v>
      </c>
      <c r="N314" s="212" t="s">
        <v>43</v>
      </c>
      <c r="O314" s="84"/>
      <c r="P314" s="213">
        <f>O314*H314</f>
        <v>0</v>
      </c>
      <c r="Q314" s="213">
        <v>0.21734000000000001</v>
      </c>
      <c r="R314" s="213">
        <f>Q314*H314</f>
        <v>2.1734</v>
      </c>
      <c r="S314" s="213">
        <v>0</v>
      </c>
      <c r="T314" s="21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15" t="s">
        <v>129</v>
      </c>
      <c r="AT314" s="215" t="s">
        <v>124</v>
      </c>
      <c r="AU314" s="215" t="s">
        <v>82</v>
      </c>
      <c r="AY314" s="17" t="s">
        <v>122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17" t="s">
        <v>80</v>
      </c>
      <c r="BK314" s="216">
        <f>ROUND(I314*H314,2)</f>
        <v>0</v>
      </c>
      <c r="BL314" s="17" t="s">
        <v>129</v>
      </c>
      <c r="BM314" s="215" t="s">
        <v>465</v>
      </c>
    </row>
    <row r="315" s="2" customFormat="1">
      <c r="A315" s="38"/>
      <c r="B315" s="39"/>
      <c r="C315" s="40"/>
      <c r="D315" s="217" t="s">
        <v>131</v>
      </c>
      <c r="E315" s="40"/>
      <c r="F315" s="218" t="s">
        <v>466</v>
      </c>
      <c r="G315" s="40"/>
      <c r="H315" s="40"/>
      <c r="I315" s="219"/>
      <c r="J315" s="40"/>
      <c r="K315" s="40"/>
      <c r="L315" s="44"/>
      <c r="M315" s="220"/>
      <c r="N315" s="221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131</v>
      </c>
      <c r="AU315" s="17" t="s">
        <v>82</v>
      </c>
    </row>
    <row r="316" s="2" customFormat="1" ht="16.5" customHeight="1">
      <c r="A316" s="38"/>
      <c r="B316" s="39"/>
      <c r="C316" s="255" t="s">
        <v>467</v>
      </c>
      <c r="D316" s="255" t="s">
        <v>291</v>
      </c>
      <c r="E316" s="256" t="s">
        <v>468</v>
      </c>
      <c r="F316" s="257" t="s">
        <v>469</v>
      </c>
      <c r="G316" s="258" t="s">
        <v>428</v>
      </c>
      <c r="H316" s="259">
        <v>10</v>
      </c>
      <c r="I316" s="260"/>
      <c r="J316" s="261">
        <f>ROUND(I316*H316,2)</f>
        <v>0</v>
      </c>
      <c r="K316" s="257" t="s">
        <v>128</v>
      </c>
      <c r="L316" s="262"/>
      <c r="M316" s="263" t="s">
        <v>19</v>
      </c>
      <c r="N316" s="264" t="s">
        <v>43</v>
      </c>
      <c r="O316" s="84"/>
      <c r="P316" s="213">
        <f>O316*H316</f>
        <v>0</v>
      </c>
      <c r="Q316" s="213">
        <v>0.108</v>
      </c>
      <c r="R316" s="213">
        <f>Q316*H316</f>
        <v>1.0800000000000001</v>
      </c>
      <c r="S316" s="213">
        <v>0</v>
      </c>
      <c r="T316" s="21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5" t="s">
        <v>175</v>
      </c>
      <c r="AT316" s="215" t="s">
        <v>291</v>
      </c>
      <c r="AU316" s="215" t="s">
        <v>82</v>
      </c>
      <c r="AY316" s="17" t="s">
        <v>122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7" t="s">
        <v>80</v>
      </c>
      <c r="BK316" s="216">
        <f>ROUND(I316*H316,2)</f>
        <v>0</v>
      </c>
      <c r="BL316" s="17" t="s">
        <v>129</v>
      </c>
      <c r="BM316" s="215" t="s">
        <v>470</v>
      </c>
    </row>
    <row r="317" s="2" customFormat="1" ht="16.5" customHeight="1">
      <c r="A317" s="38"/>
      <c r="B317" s="39"/>
      <c r="C317" s="255" t="s">
        <v>471</v>
      </c>
      <c r="D317" s="255" t="s">
        <v>291</v>
      </c>
      <c r="E317" s="256" t="s">
        <v>472</v>
      </c>
      <c r="F317" s="257" t="s">
        <v>473</v>
      </c>
      <c r="G317" s="258" t="s">
        <v>428</v>
      </c>
      <c r="H317" s="259">
        <v>10</v>
      </c>
      <c r="I317" s="260"/>
      <c r="J317" s="261">
        <f>ROUND(I317*H317,2)</f>
        <v>0</v>
      </c>
      <c r="K317" s="257" t="s">
        <v>128</v>
      </c>
      <c r="L317" s="262"/>
      <c r="M317" s="263" t="s">
        <v>19</v>
      </c>
      <c r="N317" s="264" t="s">
        <v>43</v>
      </c>
      <c r="O317" s="84"/>
      <c r="P317" s="213">
        <f>O317*H317</f>
        <v>0</v>
      </c>
      <c r="Q317" s="213">
        <v>0.0040000000000000001</v>
      </c>
      <c r="R317" s="213">
        <f>Q317*H317</f>
        <v>0.040000000000000001</v>
      </c>
      <c r="S317" s="213">
        <v>0</v>
      </c>
      <c r="T317" s="214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15" t="s">
        <v>175</v>
      </c>
      <c r="AT317" s="215" t="s">
        <v>291</v>
      </c>
      <c r="AU317" s="215" t="s">
        <v>82</v>
      </c>
      <c r="AY317" s="17" t="s">
        <v>122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7" t="s">
        <v>80</v>
      </c>
      <c r="BK317" s="216">
        <f>ROUND(I317*H317,2)</f>
        <v>0</v>
      </c>
      <c r="BL317" s="17" t="s">
        <v>129</v>
      </c>
      <c r="BM317" s="215" t="s">
        <v>474</v>
      </c>
    </row>
    <row r="318" s="12" customFormat="1" ht="22.8" customHeight="1">
      <c r="A318" s="12"/>
      <c r="B318" s="188"/>
      <c r="C318" s="189"/>
      <c r="D318" s="190" t="s">
        <v>71</v>
      </c>
      <c r="E318" s="202" t="s">
        <v>182</v>
      </c>
      <c r="F318" s="202" t="s">
        <v>475</v>
      </c>
      <c r="G318" s="189"/>
      <c r="H318" s="189"/>
      <c r="I318" s="192"/>
      <c r="J318" s="203">
        <f>BK318</f>
        <v>0</v>
      </c>
      <c r="K318" s="189"/>
      <c r="L318" s="194"/>
      <c r="M318" s="195"/>
      <c r="N318" s="196"/>
      <c r="O318" s="196"/>
      <c r="P318" s="197">
        <f>SUM(P319:P356)</f>
        <v>0</v>
      </c>
      <c r="Q318" s="196"/>
      <c r="R318" s="197">
        <f>SUM(R319:R356)</f>
        <v>16.066375999999998</v>
      </c>
      <c r="S318" s="196"/>
      <c r="T318" s="198">
        <f>SUM(T319:T356)</f>
        <v>0.024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199" t="s">
        <v>80</v>
      </c>
      <c r="AT318" s="200" t="s">
        <v>71</v>
      </c>
      <c r="AU318" s="200" t="s">
        <v>80</v>
      </c>
      <c r="AY318" s="199" t="s">
        <v>122</v>
      </c>
      <c r="BK318" s="201">
        <f>SUM(BK319:BK356)</f>
        <v>0</v>
      </c>
    </row>
    <row r="319" s="2" customFormat="1" ht="16.5" customHeight="1">
      <c r="A319" s="38"/>
      <c r="B319" s="39"/>
      <c r="C319" s="204" t="s">
        <v>476</v>
      </c>
      <c r="D319" s="204" t="s">
        <v>124</v>
      </c>
      <c r="E319" s="205" t="s">
        <v>477</v>
      </c>
      <c r="F319" s="206" t="s">
        <v>478</v>
      </c>
      <c r="G319" s="207" t="s">
        <v>428</v>
      </c>
      <c r="H319" s="208">
        <v>6</v>
      </c>
      <c r="I319" s="209"/>
      <c r="J319" s="210">
        <f>ROUND(I319*H319,2)</f>
        <v>0</v>
      </c>
      <c r="K319" s="206" t="s">
        <v>128</v>
      </c>
      <c r="L319" s="44"/>
      <c r="M319" s="211" t="s">
        <v>19</v>
      </c>
      <c r="N319" s="212" t="s">
        <v>43</v>
      </c>
      <c r="O319" s="84"/>
      <c r="P319" s="213">
        <f>O319*H319</f>
        <v>0</v>
      </c>
      <c r="Q319" s="213">
        <v>0.00069999999999999999</v>
      </c>
      <c r="R319" s="213">
        <f>Q319*H319</f>
        <v>0.0041999999999999997</v>
      </c>
      <c r="S319" s="213">
        <v>0</v>
      </c>
      <c r="T319" s="214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15" t="s">
        <v>129</v>
      </c>
      <c r="AT319" s="215" t="s">
        <v>124</v>
      </c>
      <c r="AU319" s="215" t="s">
        <v>82</v>
      </c>
      <c r="AY319" s="17" t="s">
        <v>122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17" t="s">
        <v>80</v>
      </c>
      <c r="BK319" s="216">
        <f>ROUND(I319*H319,2)</f>
        <v>0</v>
      </c>
      <c r="BL319" s="17" t="s">
        <v>129</v>
      </c>
      <c r="BM319" s="215" t="s">
        <v>479</v>
      </c>
    </row>
    <row r="320" s="2" customFormat="1">
      <c r="A320" s="38"/>
      <c r="B320" s="39"/>
      <c r="C320" s="40"/>
      <c r="D320" s="217" t="s">
        <v>131</v>
      </c>
      <c r="E320" s="40"/>
      <c r="F320" s="218" t="s">
        <v>480</v>
      </c>
      <c r="G320" s="40"/>
      <c r="H320" s="40"/>
      <c r="I320" s="219"/>
      <c r="J320" s="40"/>
      <c r="K320" s="40"/>
      <c r="L320" s="44"/>
      <c r="M320" s="220"/>
      <c r="N320" s="221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131</v>
      </c>
      <c r="AU320" s="17" t="s">
        <v>82</v>
      </c>
    </row>
    <row r="321" s="13" customFormat="1">
      <c r="A321" s="13"/>
      <c r="B321" s="222"/>
      <c r="C321" s="223"/>
      <c r="D321" s="224" t="s">
        <v>133</v>
      </c>
      <c r="E321" s="225" t="s">
        <v>19</v>
      </c>
      <c r="F321" s="226" t="s">
        <v>481</v>
      </c>
      <c r="G321" s="223"/>
      <c r="H321" s="225" t="s">
        <v>19</v>
      </c>
      <c r="I321" s="227"/>
      <c r="J321" s="223"/>
      <c r="K321" s="223"/>
      <c r="L321" s="228"/>
      <c r="M321" s="229"/>
      <c r="N321" s="230"/>
      <c r="O321" s="230"/>
      <c r="P321" s="230"/>
      <c r="Q321" s="230"/>
      <c r="R321" s="230"/>
      <c r="S321" s="230"/>
      <c r="T321" s="23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2" t="s">
        <v>133</v>
      </c>
      <c r="AU321" s="232" t="s">
        <v>82</v>
      </c>
      <c r="AV321" s="13" t="s">
        <v>80</v>
      </c>
      <c r="AW321" s="13" t="s">
        <v>33</v>
      </c>
      <c r="AX321" s="13" t="s">
        <v>72</v>
      </c>
      <c r="AY321" s="232" t="s">
        <v>122</v>
      </c>
    </row>
    <row r="322" s="14" customFormat="1">
      <c r="A322" s="14"/>
      <c r="B322" s="233"/>
      <c r="C322" s="234"/>
      <c r="D322" s="224" t="s">
        <v>133</v>
      </c>
      <c r="E322" s="235" t="s">
        <v>19</v>
      </c>
      <c r="F322" s="236" t="s">
        <v>163</v>
      </c>
      <c r="G322" s="234"/>
      <c r="H322" s="237">
        <v>6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3" t="s">
        <v>133</v>
      </c>
      <c r="AU322" s="243" t="s">
        <v>82</v>
      </c>
      <c r="AV322" s="14" t="s">
        <v>82</v>
      </c>
      <c r="AW322" s="14" t="s">
        <v>33</v>
      </c>
      <c r="AX322" s="14" t="s">
        <v>80</v>
      </c>
      <c r="AY322" s="243" t="s">
        <v>122</v>
      </c>
    </row>
    <row r="323" s="2" customFormat="1" ht="21.75" customHeight="1">
      <c r="A323" s="38"/>
      <c r="B323" s="39"/>
      <c r="C323" s="204" t="s">
        <v>482</v>
      </c>
      <c r="D323" s="204" t="s">
        <v>124</v>
      </c>
      <c r="E323" s="205" t="s">
        <v>483</v>
      </c>
      <c r="F323" s="206" t="s">
        <v>484</v>
      </c>
      <c r="G323" s="207" t="s">
        <v>199</v>
      </c>
      <c r="H323" s="208">
        <v>20</v>
      </c>
      <c r="I323" s="209"/>
      <c r="J323" s="210">
        <f>ROUND(I323*H323,2)</f>
        <v>0</v>
      </c>
      <c r="K323" s="206" t="s">
        <v>128</v>
      </c>
      <c r="L323" s="44"/>
      <c r="M323" s="211" t="s">
        <v>19</v>
      </c>
      <c r="N323" s="212" t="s">
        <v>43</v>
      </c>
      <c r="O323" s="84"/>
      <c r="P323" s="213">
        <f>O323*H323</f>
        <v>0</v>
      </c>
      <c r="Q323" s="213">
        <v>0.00033</v>
      </c>
      <c r="R323" s="213">
        <f>Q323*H323</f>
        <v>0.0066</v>
      </c>
      <c r="S323" s="213">
        <v>0</v>
      </c>
      <c r="T323" s="214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15" t="s">
        <v>129</v>
      </c>
      <c r="AT323" s="215" t="s">
        <v>124</v>
      </c>
      <c r="AU323" s="215" t="s">
        <v>82</v>
      </c>
      <c r="AY323" s="17" t="s">
        <v>122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17" t="s">
        <v>80</v>
      </c>
      <c r="BK323" s="216">
        <f>ROUND(I323*H323,2)</f>
        <v>0</v>
      </c>
      <c r="BL323" s="17" t="s">
        <v>129</v>
      </c>
      <c r="BM323" s="215" t="s">
        <v>485</v>
      </c>
    </row>
    <row r="324" s="2" customFormat="1">
      <c r="A324" s="38"/>
      <c r="B324" s="39"/>
      <c r="C324" s="40"/>
      <c r="D324" s="217" t="s">
        <v>131</v>
      </c>
      <c r="E324" s="40"/>
      <c r="F324" s="218" t="s">
        <v>486</v>
      </c>
      <c r="G324" s="40"/>
      <c r="H324" s="40"/>
      <c r="I324" s="219"/>
      <c r="J324" s="40"/>
      <c r="K324" s="40"/>
      <c r="L324" s="44"/>
      <c r="M324" s="220"/>
      <c r="N324" s="221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131</v>
      </c>
      <c r="AU324" s="17" t="s">
        <v>82</v>
      </c>
    </row>
    <row r="325" s="13" customFormat="1">
      <c r="A325" s="13"/>
      <c r="B325" s="222"/>
      <c r="C325" s="223"/>
      <c r="D325" s="224" t="s">
        <v>133</v>
      </c>
      <c r="E325" s="225" t="s">
        <v>19</v>
      </c>
      <c r="F325" s="226" t="s">
        <v>487</v>
      </c>
      <c r="G325" s="223"/>
      <c r="H325" s="225" t="s">
        <v>19</v>
      </c>
      <c r="I325" s="227"/>
      <c r="J325" s="223"/>
      <c r="K325" s="223"/>
      <c r="L325" s="228"/>
      <c r="M325" s="229"/>
      <c r="N325" s="230"/>
      <c r="O325" s="230"/>
      <c r="P325" s="230"/>
      <c r="Q325" s="230"/>
      <c r="R325" s="230"/>
      <c r="S325" s="230"/>
      <c r="T325" s="23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2" t="s">
        <v>133</v>
      </c>
      <c r="AU325" s="232" t="s">
        <v>82</v>
      </c>
      <c r="AV325" s="13" t="s">
        <v>80</v>
      </c>
      <c r="AW325" s="13" t="s">
        <v>33</v>
      </c>
      <c r="AX325" s="13" t="s">
        <v>72</v>
      </c>
      <c r="AY325" s="232" t="s">
        <v>122</v>
      </c>
    </row>
    <row r="326" s="14" customFormat="1">
      <c r="A326" s="14"/>
      <c r="B326" s="233"/>
      <c r="C326" s="234"/>
      <c r="D326" s="224" t="s">
        <v>133</v>
      </c>
      <c r="E326" s="235" t="s">
        <v>19</v>
      </c>
      <c r="F326" s="236" t="s">
        <v>253</v>
      </c>
      <c r="G326" s="234"/>
      <c r="H326" s="237">
        <v>20</v>
      </c>
      <c r="I326" s="238"/>
      <c r="J326" s="234"/>
      <c r="K326" s="234"/>
      <c r="L326" s="239"/>
      <c r="M326" s="240"/>
      <c r="N326" s="241"/>
      <c r="O326" s="241"/>
      <c r="P326" s="241"/>
      <c r="Q326" s="241"/>
      <c r="R326" s="241"/>
      <c r="S326" s="241"/>
      <c r="T326" s="24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3" t="s">
        <v>133</v>
      </c>
      <c r="AU326" s="243" t="s">
        <v>82</v>
      </c>
      <c r="AV326" s="14" t="s">
        <v>82</v>
      </c>
      <c r="AW326" s="14" t="s">
        <v>33</v>
      </c>
      <c r="AX326" s="14" t="s">
        <v>80</v>
      </c>
      <c r="AY326" s="243" t="s">
        <v>122</v>
      </c>
    </row>
    <row r="327" s="2" customFormat="1" ht="24.15" customHeight="1">
      <c r="A327" s="38"/>
      <c r="B327" s="39"/>
      <c r="C327" s="204" t="s">
        <v>488</v>
      </c>
      <c r="D327" s="204" t="s">
        <v>124</v>
      </c>
      <c r="E327" s="205" t="s">
        <v>489</v>
      </c>
      <c r="F327" s="206" t="s">
        <v>490</v>
      </c>
      <c r="G327" s="207" t="s">
        <v>199</v>
      </c>
      <c r="H327" s="208">
        <v>20</v>
      </c>
      <c r="I327" s="209"/>
      <c r="J327" s="210">
        <f>ROUND(I327*H327,2)</f>
        <v>0</v>
      </c>
      <c r="K327" s="206" t="s">
        <v>128</v>
      </c>
      <c r="L327" s="44"/>
      <c r="M327" s="211" t="s">
        <v>19</v>
      </c>
      <c r="N327" s="212" t="s">
        <v>43</v>
      </c>
      <c r="O327" s="84"/>
      <c r="P327" s="213">
        <f>O327*H327</f>
        <v>0</v>
      </c>
      <c r="Q327" s="213">
        <v>0</v>
      </c>
      <c r="R327" s="213">
        <f>Q327*H327</f>
        <v>0</v>
      </c>
      <c r="S327" s="213">
        <v>0</v>
      </c>
      <c r="T327" s="214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15" t="s">
        <v>129</v>
      </c>
      <c r="AT327" s="215" t="s">
        <v>124</v>
      </c>
      <c r="AU327" s="215" t="s">
        <v>82</v>
      </c>
      <c r="AY327" s="17" t="s">
        <v>122</v>
      </c>
      <c r="BE327" s="216">
        <f>IF(N327="základní",J327,0)</f>
        <v>0</v>
      </c>
      <c r="BF327" s="216">
        <f>IF(N327="snížená",J327,0)</f>
        <v>0</v>
      </c>
      <c r="BG327" s="216">
        <f>IF(N327="zákl. přenesená",J327,0)</f>
        <v>0</v>
      </c>
      <c r="BH327" s="216">
        <f>IF(N327="sníž. přenesená",J327,0)</f>
        <v>0</v>
      </c>
      <c r="BI327" s="216">
        <f>IF(N327="nulová",J327,0)</f>
        <v>0</v>
      </c>
      <c r="BJ327" s="17" t="s">
        <v>80</v>
      </c>
      <c r="BK327" s="216">
        <f>ROUND(I327*H327,2)</f>
        <v>0</v>
      </c>
      <c r="BL327" s="17" t="s">
        <v>129</v>
      </c>
      <c r="BM327" s="215" t="s">
        <v>491</v>
      </c>
    </row>
    <row r="328" s="2" customFormat="1">
      <c r="A328" s="38"/>
      <c r="B328" s="39"/>
      <c r="C328" s="40"/>
      <c r="D328" s="217" t="s">
        <v>131</v>
      </c>
      <c r="E328" s="40"/>
      <c r="F328" s="218" t="s">
        <v>492</v>
      </c>
      <c r="G328" s="40"/>
      <c r="H328" s="40"/>
      <c r="I328" s="219"/>
      <c r="J328" s="40"/>
      <c r="K328" s="40"/>
      <c r="L328" s="44"/>
      <c r="M328" s="220"/>
      <c r="N328" s="221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131</v>
      </c>
      <c r="AU328" s="17" t="s">
        <v>82</v>
      </c>
    </row>
    <row r="329" s="2" customFormat="1" ht="24.15" customHeight="1">
      <c r="A329" s="38"/>
      <c r="B329" s="39"/>
      <c r="C329" s="204" t="s">
        <v>493</v>
      </c>
      <c r="D329" s="204" t="s">
        <v>124</v>
      </c>
      <c r="E329" s="205" t="s">
        <v>494</v>
      </c>
      <c r="F329" s="206" t="s">
        <v>495</v>
      </c>
      <c r="G329" s="207" t="s">
        <v>199</v>
      </c>
      <c r="H329" s="208">
        <v>53</v>
      </c>
      <c r="I329" s="209"/>
      <c r="J329" s="210">
        <f>ROUND(I329*H329,2)</f>
        <v>0</v>
      </c>
      <c r="K329" s="206" t="s">
        <v>128</v>
      </c>
      <c r="L329" s="44"/>
      <c r="M329" s="211" t="s">
        <v>19</v>
      </c>
      <c r="N329" s="212" t="s">
        <v>43</v>
      </c>
      <c r="O329" s="84"/>
      <c r="P329" s="213">
        <f>O329*H329</f>
        <v>0</v>
      </c>
      <c r="Q329" s="213">
        <v>0.16850000000000001</v>
      </c>
      <c r="R329" s="213">
        <f>Q329*H329</f>
        <v>8.9305000000000003</v>
      </c>
      <c r="S329" s="213">
        <v>0</v>
      </c>
      <c r="T329" s="21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15" t="s">
        <v>129</v>
      </c>
      <c r="AT329" s="215" t="s">
        <v>124</v>
      </c>
      <c r="AU329" s="215" t="s">
        <v>82</v>
      </c>
      <c r="AY329" s="17" t="s">
        <v>122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7" t="s">
        <v>80</v>
      </c>
      <c r="BK329" s="216">
        <f>ROUND(I329*H329,2)</f>
        <v>0</v>
      </c>
      <c r="BL329" s="17" t="s">
        <v>129</v>
      </c>
      <c r="BM329" s="215" t="s">
        <v>496</v>
      </c>
    </row>
    <row r="330" s="2" customFormat="1">
      <c r="A330" s="38"/>
      <c r="B330" s="39"/>
      <c r="C330" s="40"/>
      <c r="D330" s="217" t="s">
        <v>131</v>
      </c>
      <c r="E330" s="40"/>
      <c r="F330" s="218" t="s">
        <v>497</v>
      </c>
      <c r="G330" s="40"/>
      <c r="H330" s="40"/>
      <c r="I330" s="219"/>
      <c r="J330" s="40"/>
      <c r="K330" s="40"/>
      <c r="L330" s="44"/>
      <c r="M330" s="220"/>
      <c r="N330" s="221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131</v>
      </c>
      <c r="AU330" s="17" t="s">
        <v>82</v>
      </c>
    </row>
    <row r="331" s="14" customFormat="1">
      <c r="A331" s="14"/>
      <c r="B331" s="233"/>
      <c r="C331" s="234"/>
      <c r="D331" s="224" t="s">
        <v>133</v>
      </c>
      <c r="E331" s="235" t="s">
        <v>19</v>
      </c>
      <c r="F331" s="236" t="s">
        <v>498</v>
      </c>
      <c r="G331" s="234"/>
      <c r="H331" s="237">
        <v>53</v>
      </c>
      <c r="I331" s="238"/>
      <c r="J331" s="234"/>
      <c r="K331" s="234"/>
      <c r="L331" s="239"/>
      <c r="M331" s="240"/>
      <c r="N331" s="241"/>
      <c r="O331" s="241"/>
      <c r="P331" s="241"/>
      <c r="Q331" s="241"/>
      <c r="R331" s="241"/>
      <c r="S331" s="241"/>
      <c r="T331" s="24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3" t="s">
        <v>133</v>
      </c>
      <c r="AU331" s="243" t="s">
        <v>82</v>
      </c>
      <c r="AV331" s="14" t="s">
        <v>82</v>
      </c>
      <c r="AW331" s="14" t="s">
        <v>33</v>
      </c>
      <c r="AX331" s="14" t="s">
        <v>80</v>
      </c>
      <c r="AY331" s="243" t="s">
        <v>122</v>
      </c>
    </row>
    <row r="332" s="2" customFormat="1" ht="16.5" customHeight="1">
      <c r="A332" s="38"/>
      <c r="B332" s="39"/>
      <c r="C332" s="255" t="s">
        <v>499</v>
      </c>
      <c r="D332" s="255" t="s">
        <v>291</v>
      </c>
      <c r="E332" s="256" t="s">
        <v>500</v>
      </c>
      <c r="F332" s="257" t="s">
        <v>501</v>
      </c>
      <c r="G332" s="258" t="s">
        <v>199</v>
      </c>
      <c r="H332" s="259">
        <v>41.82</v>
      </c>
      <c r="I332" s="260"/>
      <c r="J332" s="261">
        <f>ROUND(I332*H332,2)</f>
        <v>0</v>
      </c>
      <c r="K332" s="257" t="s">
        <v>128</v>
      </c>
      <c r="L332" s="262"/>
      <c r="M332" s="263" t="s">
        <v>19</v>
      </c>
      <c r="N332" s="264" t="s">
        <v>43</v>
      </c>
      <c r="O332" s="84"/>
      <c r="P332" s="213">
        <f>O332*H332</f>
        <v>0</v>
      </c>
      <c r="Q332" s="213">
        <v>0.080000000000000002</v>
      </c>
      <c r="R332" s="213">
        <f>Q332*H332</f>
        <v>3.3456000000000001</v>
      </c>
      <c r="S332" s="213">
        <v>0</v>
      </c>
      <c r="T332" s="214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15" t="s">
        <v>175</v>
      </c>
      <c r="AT332" s="215" t="s">
        <v>291</v>
      </c>
      <c r="AU332" s="215" t="s">
        <v>82</v>
      </c>
      <c r="AY332" s="17" t="s">
        <v>122</v>
      </c>
      <c r="BE332" s="216">
        <f>IF(N332="základní",J332,0)</f>
        <v>0</v>
      </c>
      <c r="BF332" s="216">
        <f>IF(N332="snížená",J332,0)</f>
        <v>0</v>
      </c>
      <c r="BG332" s="216">
        <f>IF(N332="zákl. přenesená",J332,0)</f>
        <v>0</v>
      </c>
      <c r="BH332" s="216">
        <f>IF(N332="sníž. přenesená",J332,0)</f>
        <v>0</v>
      </c>
      <c r="BI332" s="216">
        <f>IF(N332="nulová",J332,0)</f>
        <v>0</v>
      </c>
      <c r="BJ332" s="17" t="s">
        <v>80</v>
      </c>
      <c r="BK332" s="216">
        <f>ROUND(I332*H332,2)</f>
        <v>0</v>
      </c>
      <c r="BL332" s="17" t="s">
        <v>129</v>
      </c>
      <c r="BM332" s="215" t="s">
        <v>502</v>
      </c>
    </row>
    <row r="333" s="14" customFormat="1">
      <c r="A333" s="14"/>
      <c r="B333" s="233"/>
      <c r="C333" s="234"/>
      <c r="D333" s="224" t="s">
        <v>133</v>
      </c>
      <c r="E333" s="234"/>
      <c r="F333" s="236" t="s">
        <v>503</v>
      </c>
      <c r="G333" s="234"/>
      <c r="H333" s="237">
        <v>41.82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3" t="s">
        <v>133</v>
      </c>
      <c r="AU333" s="243" t="s">
        <v>82</v>
      </c>
      <c r="AV333" s="14" t="s">
        <v>82</v>
      </c>
      <c r="AW333" s="14" t="s">
        <v>4</v>
      </c>
      <c r="AX333" s="14" t="s">
        <v>80</v>
      </c>
      <c r="AY333" s="243" t="s">
        <v>122</v>
      </c>
    </row>
    <row r="334" s="2" customFormat="1" ht="16.5" customHeight="1">
      <c r="A334" s="38"/>
      <c r="B334" s="39"/>
      <c r="C334" s="255" t="s">
        <v>504</v>
      </c>
      <c r="D334" s="255" t="s">
        <v>291</v>
      </c>
      <c r="E334" s="256" t="s">
        <v>505</v>
      </c>
      <c r="F334" s="257" t="s">
        <v>506</v>
      </c>
      <c r="G334" s="258" t="s">
        <v>199</v>
      </c>
      <c r="H334" s="259">
        <v>11.220000000000001</v>
      </c>
      <c r="I334" s="260"/>
      <c r="J334" s="261">
        <f>ROUND(I334*H334,2)</f>
        <v>0</v>
      </c>
      <c r="K334" s="257" t="s">
        <v>128</v>
      </c>
      <c r="L334" s="262"/>
      <c r="M334" s="263" t="s">
        <v>19</v>
      </c>
      <c r="N334" s="264" t="s">
        <v>43</v>
      </c>
      <c r="O334" s="84"/>
      <c r="P334" s="213">
        <f>O334*H334</f>
        <v>0</v>
      </c>
      <c r="Q334" s="213">
        <v>0.048300000000000003</v>
      </c>
      <c r="R334" s="213">
        <f>Q334*H334</f>
        <v>0.54192600000000002</v>
      </c>
      <c r="S334" s="213">
        <v>0</v>
      </c>
      <c r="T334" s="214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15" t="s">
        <v>175</v>
      </c>
      <c r="AT334" s="215" t="s">
        <v>291</v>
      </c>
      <c r="AU334" s="215" t="s">
        <v>82</v>
      </c>
      <c r="AY334" s="17" t="s">
        <v>122</v>
      </c>
      <c r="BE334" s="216">
        <f>IF(N334="základní",J334,0)</f>
        <v>0</v>
      </c>
      <c r="BF334" s="216">
        <f>IF(N334="snížená",J334,0)</f>
        <v>0</v>
      </c>
      <c r="BG334" s="216">
        <f>IF(N334="zákl. přenesená",J334,0)</f>
        <v>0</v>
      </c>
      <c r="BH334" s="216">
        <f>IF(N334="sníž. přenesená",J334,0)</f>
        <v>0</v>
      </c>
      <c r="BI334" s="216">
        <f>IF(N334="nulová",J334,0)</f>
        <v>0</v>
      </c>
      <c r="BJ334" s="17" t="s">
        <v>80</v>
      </c>
      <c r="BK334" s="216">
        <f>ROUND(I334*H334,2)</f>
        <v>0</v>
      </c>
      <c r="BL334" s="17" t="s">
        <v>129</v>
      </c>
      <c r="BM334" s="215" t="s">
        <v>507</v>
      </c>
    </row>
    <row r="335" s="14" customFormat="1">
      <c r="A335" s="14"/>
      <c r="B335" s="233"/>
      <c r="C335" s="234"/>
      <c r="D335" s="224" t="s">
        <v>133</v>
      </c>
      <c r="E335" s="234"/>
      <c r="F335" s="236" t="s">
        <v>508</v>
      </c>
      <c r="G335" s="234"/>
      <c r="H335" s="237">
        <v>11.220000000000001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3" t="s">
        <v>133</v>
      </c>
      <c r="AU335" s="243" t="s">
        <v>82</v>
      </c>
      <c r="AV335" s="14" t="s">
        <v>82</v>
      </c>
      <c r="AW335" s="14" t="s">
        <v>4</v>
      </c>
      <c r="AX335" s="14" t="s">
        <v>80</v>
      </c>
      <c r="AY335" s="243" t="s">
        <v>122</v>
      </c>
    </row>
    <row r="336" s="2" customFormat="1" ht="16.5" customHeight="1">
      <c r="A336" s="38"/>
      <c r="B336" s="39"/>
      <c r="C336" s="255" t="s">
        <v>509</v>
      </c>
      <c r="D336" s="255" t="s">
        <v>291</v>
      </c>
      <c r="E336" s="256" t="s">
        <v>510</v>
      </c>
      <c r="F336" s="257" t="s">
        <v>511</v>
      </c>
      <c r="G336" s="258" t="s">
        <v>199</v>
      </c>
      <c r="H336" s="259">
        <v>1.02</v>
      </c>
      <c r="I336" s="260"/>
      <c r="J336" s="261">
        <f>ROUND(I336*H336,2)</f>
        <v>0</v>
      </c>
      <c r="K336" s="257" t="s">
        <v>128</v>
      </c>
      <c r="L336" s="262"/>
      <c r="M336" s="263" t="s">
        <v>19</v>
      </c>
      <c r="N336" s="264" t="s">
        <v>43</v>
      </c>
      <c r="O336" s="84"/>
      <c r="P336" s="213">
        <f>O336*H336</f>
        <v>0</v>
      </c>
      <c r="Q336" s="213">
        <v>0.085999999999999993</v>
      </c>
      <c r="R336" s="213">
        <f>Q336*H336</f>
        <v>0.087719999999999992</v>
      </c>
      <c r="S336" s="213">
        <v>0</v>
      </c>
      <c r="T336" s="214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15" t="s">
        <v>175</v>
      </c>
      <c r="AT336" s="215" t="s">
        <v>291</v>
      </c>
      <c r="AU336" s="215" t="s">
        <v>82</v>
      </c>
      <c r="AY336" s="17" t="s">
        <v>122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17" t="s">
        <v>80</v>
      </c>
      <c r="BK336" s="216">
        <f>ROUND(I336*H336,2)</f>
        <v>0</v>
      </c>
      <c r="BL336" s="17" t="s">
        <v>129</v>
      </c>
      <c r="BM336" s="215" t="s">
        <v>512</v>
      </c>
    </row>
    <row r="337" s="14" customFormat="1">
      <c r="A337" s="14"/>
      <c r="B337" s="233"/>
      <c r="C337" s="234"/>
      <c r="D337" s="224" t="s">
        <v>133</v>
      </c>
      <c r="E337" s="235" t="s">
        <v>19</v>
      </c>
      <c r="F337" s="236" t="s">
        <v>513</v>
      </c>
      <c r="G337" s="234"/>
      <c r="H337" s="237">
        <v>1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3" t="s">
        <v>133</v>
      </c>
      <c r="AU337" s="243" t="s">
        <v>82</v>
      </c>
      <c r="AV337" s="14" t="s">
        <v>82</v>
      </c>
      <c r="AW337" s="14" t="s">
        <v>33</v>
      </c>
      <c r="AX337" s="14" t="s">
        <v>80</v>
      </c>
      <c r="AY337" s="243" t="s">
        <v>122</v>
      </c>
    </row>
    <row r="338" s="14" customFormat="1">
      <c r="A338" s="14"/>
      <c r="B338" s="233"/>
      <c r="C338" s="234"/>
      <c r="D338" s="224" t="s">
        <v>133</v>
      </c>
      <c r="E338" s="234"/>
      <c r="F338" s="236" t="s">
        <v>514</v>
      </c>
      <c r="G338" s="234"/>
      <c r="H338" s="237">
        <v>1.02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3" t="s">
        <v>133</v>
      </c>
      <c r="AU338" s="243" t="s">
        <v>82</v>
      </c>
      <c r="AV338" s="14" t="s">
        <v>82</v>
      </c>
      <c r="AW338" s="14" t="s">
        <v>4</v>
      </c>
      <c r="AX338" s="14" t="s">
        <v>80</v>
      </c>
      <c r="AY338" s="243" t="s">
        <v>122</v>
      </c>
    </row>
    <row r="339" s="2" customFormat="1" ht="16.5" customHeight="1">
      <c r="A339" s="38"/>
      <c r="B339" s="39"/>
      <c r="C339" s="204" t="s">
        <v>515</v>
      </c>
      <c r="D339" s="204" t="s">
        <v>124</v>
      </c>
      <c r="E339" s="205" t="s">
        <v>516</v>
      </c>
      <c r="F339" s="206" t="s">
        <v>517</v>
      </c>
      <c r="G339" s="207" t="s">
        <v>127</v>
      </c>
      <c r="H339" s="208">
        <v>3497</v>
      </c>
      <c r="I339" s="209"/>
      <c r="J339" s="210">
        <f>ROUND(I339*H339,2)</f>
        <v>0</v>
      </c>
      <c r="K339" s="206" t="s">
        <v>128</v>
      </c>
      <c r="L339" s="44"/>
      <c r="M339" s="211" t="s">
        <v>19</v>
      </c>
      <c r="N339" s="212" t="s">
        <v>43</v>
      </c>
      <c r="O339" s="84"/>
      <c r="P339" s="213">
        <f>O339*H339</f>
        <v>0</v>
      </c>
      <c r="Q339" s="213">
        <v>0.00068999999999999997</v>
      </c>
      <c r="R339" s="213">
        <f>Q339*H339</f>
        <v>2.4129299999999998</v>
      </c>
      <c r="S339" s="213">
        <v>0</v>
      </c>
      <c r="T339" s="21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5" t="s">
        <v>129</v>
      </c>
      <c r="AT339" s="215" t="s">
        <v>124</v>
      </c>
      <c r="AU339" s="215" t="s">
        <v>82</v>
      </c>
      <c r="AY339" s="17" t="s">
        <v>122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7" t="s">
        <v>80</v>
      </c>
      <c r="BK339" s="216">
        <f>ROUND(I339*H339,2)</f>
        <v>0</v>
      </c>
      <c r="BL339" s="17" t="s">
        <v>129</v>
      </c>
      <c r="BM339" s="215" t="s">
        <v>518</v>
      </c>
    </row>
    <row r="340" s="2" customFormat="1">
      <c r="A340" s="38"/>
      <c r="B340" s="39"/>
      <c r="C340" s="40"/>
      <c r="D340" s="217" t="s">
        <v>131</v>
      </c>
      <c r="E340" s="40"/>
      <c r="F340" s="218" t="s">
        <v>519</v>
      </c>
      <c r="G340" s="40"/>
      <c r="H340" s="40"/>
      <c r="I340" s="219"/>
      <c r="J340" s="40"/>
      <c r="K340" s="40"/>
      <c r="L340" s="44"/>
      <c r="M340" s="220"/>
      <c r="N340" s="221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131</v>
      </c>
      <c r="AU340" s="17" t="s">
        <v>82</v>
      </c>
    </row>
    <row r="341" s="13" customFormat="1">
      <c r="A341" s="13"/>
      <c r="B341" s="222"/>
      <c r="C341" s="223"/>
      <c r="D341" s="224" t="s">
        <v>133</v>
      </c>
      <c r="E341" s="225" t="s">
        <v>19</v>
      </c>
      <c r="F341" s="226" t="s">
        <v>364</v>
      </c>
      <c r="G341" s="223"/>
      <c r="H341" s="225" t="s">
        <v>19</v>
      </c>
      <c r="I341" s="227"/>
      <c r="J341" s="223"/>
      <c r="K341" s="223"/>
      <c r="L341" s="228"/>
      <c r="M341" s="229"/>
      <c r="N341" s="230"/>
      <c r="O341" s="230"/>
      <c r="P341" s="230"/>
      <c r="Q341" s="230"/>
      <c r="R341" s="230"/>
      <c r="S341" s="230"/>
      <c r="T341" s="23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2" t="s">
        <v>133</v>
      </c>
      <c r="AU341" s="232" t="s">
        <v>82</v>
      </c>
      <c r="AV341" s="13" t="s">
        <v>80</v>
      </c>
      <c r="AW341" s="13" t="s">
        <v>33</v>
      </c>
      <c r="AX341" s="13" t="s">
        <v>72</v>
      </c>
      <c r="AY341" s="232" t="s">
        <v>122</v>
      </c>
    </row>
    <row r="342" s="14" customFormat="1">
      <c r="A342" s="14"/>
      <c r="B342" s="233"/>
      <c r="C342" s="234"/>
      <c r="D342" s="224" t="s">
        <v>133</v>
      </c>
      <c r="E342" s="235" t="s">
        <v>19</v>
      </c>
      <c r="F342" s="236" t="s">
        <v>520</v>
      </c>
      <c r="G342" s="234"/>
      <c r="H342" s="237">
        <v>3497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3" t="s">
        <v>133</v>
      </c>
      <c r="AU342" s="243" t="s">
        <v>82</v>
      </c>
      <c r="AV342" s="14" t="s">
        <v>82</v>
      </c>
      <c r="AW342" s="14" t="s">
        <v>33</v>
      </c>
      <c r="AX342" s="14" t="s">
        <v>80</v>
      </c>
      <c r="AY342" s="243" t="s">
        <v>122</v>
      </c>
    </row>
    <row r="343" s="2" customFormat="1" ht="33" customHeight="1">
      <c r="A343" s="38"/>
      <c r="B343" s="39"/>
      <c r="C343" s="204" t="s">
        <v>521</v>
      </c>
      <c r="D343" s="204" t="s">
        <v>124</v>
      </c>
      <c r="E343" s="205" t="s">
        <v>522</v>
      </c>
      <c r="F343" s="206" t="s">
        <v>523</v>
      </c>
      <c r="G343" s="207" t="s">
        <v>199</v>
      </c>
      <c r="H343" s="208">
        <v>70</v>
      </c>
      <c r="I343" s="209"/>
      <c r="J343" s="210">
        <f>ROUND(I343*H343,2)</f>
        <v>0</v>
      </c>
      <c r="K343" s="206" t="s">
        <v>128</v>
      </c>
      <c r="L343" s="44"/>
      <c r="M343" s="211" t="s">
        <v>19</v>
      </c>
      <c r="N343" s="212" t="s">
        <v>43</v>
      </c>
      <c r="O343" s="84"/>
      <c r="P343" s="213">
        <f>O343*H343</f>
        <v>0</v>
      </c>
      <c r="Q343" s="213">
        <v>0.00060999999999999997</v>
      </c>
      <c r="R343" s="213">
        <f>Q343*H343</f>
        <v>0.042699999999999995</v>
      </c>
      <c r="S343" s="213">
        <v>0</v>
      </c>
      <c r="T343" s="214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15" t="s">
        <v>129</v>
      </c>
      <c r="AT343" s="215" t="s">
        <v>124</v>
      </c>
      <c r="AU343" s="215" t="s">
        <v>82</v>
      </c>
      <c r="AY343" s="17" t="s">
        <v>122</v>
      </c>
      <c r="BE343" s="216">
        <f>IF(N343="základní",J343,0)</f>
        <v>0</v>
      </c>
      <c r="BF343" s="216">
        <f>IF(N343="snížená",J343,0)</f>
        <v>0</v>
      </c>
      <c r="BG343" s="216">
        <f>IF(N343="zákl. přenesená",J343,0)</f>
        <v>0</v>
      </c>
      <c r="BH343" s="216">
        <f>IF(N343="sníž. přenesená",J343,0)</f>
        <v>0</v>
      </c>
      <c r="BI343" s="216">
        <f>IF(N343="nulová",J343,0)</f>
        <v>0</v>
      </c>
      <c r="BJ343" s="17" t="s">
        <v>80</v>
      </c>
      <c r="BK343" s="216">
        <f>ROUND(I343*H343,2)</f>
        <v>0</v>
      </c>
      <c r="BL343" s="17" t="s">
        <v>129</v>
      </c>
      <c r="BM343" s="215" t="s">
        <v>524</v>
      </c>
    </row>
    <row r="344" s="2" customFormat="1">
      <c r="A344" s="38"/>
      <c r="B344" s="39"/>
      <c r="C344" s="40"/>
      <c r="D344" s="217" t="s">
        <v>131</v>
      </c>
      <c r="E344" s="40"/>
      <c r="F344" s="218" t="s">
        <v>525</v>
      </c>
      <c r="G344" s="40"/>
      <c r="H344" s="40"/>
      <c r="I344" s="219"/>
      <c r="J344" s="40"/>
      <c r="K344" s="40"/>
      <c r="L344" s="44"/>
      <c r="M344" s="220"/>
      <c r="N344" s="221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131</v>
      </c>
      <c r="AU344" s="17" t="s">
        <v>82</v>
      </c>
    </row>
    <row r="345" s="2" customFormat="1" ht="33" customHeight="1">
      <c r="A345" s="38"/>
      <c r="B345" s="39"/>
      <c r="C345" s="204" t="s">
        <v>526</v>
      </c>
      <c r="D345" s="204" t="s">
        <v>124</v>
      </c>
      <c r="E345" s="205" t="s">
        <v>527</v>
      </c>
      <c r="F345" s="206" t="s">
        <v>528</v>
      </c>
      <c r="G345" s="207" t="s">
        <v>199</v>
      </c>
      <c r="H345" s="208">
        <v>1157</v>
      </c>
      <c r="I345" s="209"/>
      <c r="J345" s="210">
        <f>ROUND(I345*H345,2)</f>
        <v>0</v>
      </c>
      <c r="K345" s="206" t="s">
        <v>128</v>
      </c>
      <c r="L345" s="44"/>
      <c r="M345" s="211" t="s">
        <v>19</v>
      </c>
      <c r="N345" s="212" t="s">
        <v>43</v>
      </c>
      <c r="O345" s="84"/>
      <c r="P345" s="213">
        <f>O345*H345</f>
        <v>0</v>
      </c>
      <c r="Q345" s="213">
        <v>0.00059999999999999995</v>
      </c>
      <c r="R345" s="213">
        <f>Q345*H345</f>
        <v>0.69419999999999993</v>
      </c>
      <c r="S345" s="213">
        <v>0</v>
      </c>
      <c r="T345" s="214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15" t="s">
        <v>129</v>
      </c>
      <c r="AT345" s="215" t="s">
        <v>124</v>
      </c>
      <c r="AU345" s="215" t="s">
        <v>82</v>
      </c>
      <c r="AY345" s="17" t="s">
        <v>122</v>
      </c>
      <c r="BE345" s="216">
        <f>IF(N345="základní",J345,0)</f>
        <v>0</v>
      </c>
      <c r="BF345" s="216">
        <f>IF(N345="snížená",J345,0)</f>
        <v>0</v>
      </c>
      <c r="BG345" s="216">
        <f>IF(N345="zákl. přenesená",J345,0)</f>
        <v>0</v>
      </c>
      <c r="BH345" s="216">
        <f>IF(N345="sníž. přenesená",J345,0)</f>
        <v>0</v>
      </c>
      <c r="BI345" s="216">
        <f>IF(N345="nulová",J345,0)</f>
        <v>0</v>
      </c>
      <c r="BJ345" s="17" t="s">
        <v>80</v>
      </c>
      <c r="BK345" s="216">
        <f>ROUND(I345*H345,2)</f>
        <v>0</v>
      </c>
      <c r="BL345" s="17" t="s">
        <v>129</v>
      </c>
      <c r="BM345" s="215" t="s">
        <v>529</v>
      </c>
    </row>
    <row r="346" s="2" customFormat="1">
      <c r="A346" s="38"/>
      <c r="B346" s="39"/>
      <c r="C346" s="40"/>
      <c r="D346" s="217" t="s">
        <v>131</v>
      </c>
      <c r="E346" s="40"/>
      <c r="F346" s="218" t="s">
        <v>530</v>
      </c>
      <c r="G346" s="40"/>
      <c r="H346" s="40"/>
      <c r="I346" s="219"/>
      <c r="J346" s="40"/>
      <c r="K346" s="40"/>
      <c r="L346" s="44"/>
      <c r="M346" s="220"/>
      <c r="N346" s="221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131</v>
      </c>
      <c r="AU346" s="17" t="s">
        <v>82</v>
      </c>
    </row>
    <row r="347" s="13" customFormat="1">
      <c r="A347" s="13"/>
      <c r="B347" s="222"/>
      <c r="C347" s="223"/>
      <c r="D347" s="224" t="s">
        <v>133</v>
      </c>
      <c r="E347" s="225" t="s">
        <v>19</v>
      </c>
      <c r="F347" s="226" t="s">
        <v>531</v>
      </c>
      <c r="G347" s="223"/>
      <c r="H347" s="225" t="s">
        <v>19</v>
      </c>
      <c r="I347" s="227"/>
      <c r="J347" s="223"/>
      <c r="K347" s="223"/>
      <c r="L347" s="228"/>
      <c r="M347" s="229"/>
      <c r="N347" s="230"/>
      <c r="O347" s="230"/>
      <c r="P347" s="230"/>
      <c r="Q347" s="230"/>
      <c r="R347" s="230"/>
      <c r="S347" s="230"/>
      <c r="T347" s="23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2" t="s">
        <v>133</v>
      </c>
      <c r="AU347" s="232" t="s">
        <v>82</v>
      </c>
      <c r="AV347" s="13" t="s">
        <v>80</v>
      </c>
      <c r="AW347" s="13" t="s">
        <v>33</v>
      </c>
      <c r="AX347" s="13" t="s">
        <v>72</v>
      </c>
      <c r="AY347" s="232" t="s">
        <v>122</v>
      </c>
    </row>
    <row r="348" s="14" customFormat="1">
      <c r="A348" s="14"/>
      <c r="B348" s="233"/>
      <c r="C348" s="234"/>
      <c r="D348" s="224" t="s">
        <v>133</v>
      </c>
      <c r="E348" s="235" t="s">
        <v>19</v>
      </c>
      <c r="F348" s="236" t="s">
        <v>532</v>
      </c>
      <c r="G348" s="234"/>
      <c r="H348" s="237">
        <v>1157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3" t="s">
        <v>133</v>
      </c>
      <c r="AU348" s="243" t="s">
        <v>82</v>
      </c>
      <c r="AV348" s="14" t="s">
        <v>82</v>
      </c>
      <c r="AW348" s="14" t="s">
        <v>33</v>
      </c>
      <c r="AX348" s="14" t="s">
        <v>80</v>
      </c>
      <c r="AY348" s="243" t="s">
        <v>122</v>
      </c>
    </row>
    <row r="349" s="2" customFormat="1" ht="16.5" customHeight="1">
      <c r="A349" s="38"/>
      <c r="B349" s="39"/>
      <c r="C349" s="204" t="s">
        <v>533</v>
      </c>
      <c r="D349" s="204" t="s">
        <v>124</v>
      </c>
      <c r="E349" s="205" t="s">
        <v>534</v>
      </c>
      <c r="F349" s="206" t="s">
        <v>535</v>
      </c>
      <c r="G349" s="207" t="s">
        <v>199</v>
      </c>
      <c r="H349" s="208">
        <v>31</v>
      </c>
      <c r="I349" s="209"/>
      <c r="J349" s="210">
        <f>ROUND(I349*H349,2)</f>
        <v>0</v>
      </c>
      <c r="K349" s="206" t="s">
        <v>128</v>
      </c>
      <c r="L349" s="44"/>
      <c r="M349" s="211" t="s">
        <v>19</v>
      </c>
      <c r="N349" s="212" t="s">
        <v>43</v>
      </c>
      <c r="O349" s="84"/>
      <c r="P349" s="213">
        <f>O349*H349</f>
        <v>0</v>
      </c>
      <c r="Q349" s="213">
        <v>0</v>
      </c>
      <c r="R349" s="213">
        <f>Q349*H349</f>
        <v>0</v>
      </c>
      <c r="S349" s="213">
        <v>0</v>
      </c>
      <c r="T349" s="214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15" t="s">
        <v>129</v>
      </c>
      <c r="AT349" s="215" t="s">
        <v>124</v>
      </c>
      <c r="AU349" s="215" t="s">
        <v>82</v>
      </c>
      <c r="AY349" s="17" t="s">
        <v>122</v>
      </c>
      <c r="BE349" s="216">
        <f>IF(N349="základní",J349,0)</f>
        <v>0</v>
      </c>
      <c r="BF349" s="216">
        <f>IF(N349="snížená",J349,0)</f>
        <v>0</v>
      </c>
      <c r="BG349" s="216">
        <f>IF(N349="zákl. přenesená",J349,0)</f>
        <v>0</v>
      </c>
      <c r="BH349" s="216">
        <f>IF(N349="sníž. přenesená",J349,0)</f>
        <v>0</v>
      </c>
      <c r="BI349" s="216">
        <f>IF(N349="nulová",J349,0)</f>
        <v>0</v>
      </c>
      <c r="BJ349" s="17" t="s">
        <v>80</v>
      </c>
      <c r="BK349" s="216">
        <f>ROUND(I349*H349,2)</f>
        <v>0</v>
      </c>
      <c r="BL349" s="17" t="s">
        <v>129</v>
      </c>
      <c r="BM349" s="215" t="s">
        <v>536</v>
      </c>
    </row>
    <row r="350" s="2" customFormat="1">
      <c r="A350" s="38"/>
      <c r="B350" s="39"/>
      <c r="C350" s="40"/>
      <c r="D350" s="217" t="s">
        <v>131</v>
      </c>
      <c r="E350" s="40"/>
      <c r="F350" s="218" t="s">
        <v>537</v>
      </c>
      <c r="G350" s="40"/>
      <c r="H350" s="40"/>
      <c r="I350" s="219"/>
      <c r="J350" s="40"/>
      <c r="K350" s="40"/>
      <c r="L350" s="44"/>
      <c r="M350" s="220"/>
      <c r="N350" s="221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131</v>
      </c>
      <c r="AU350" s="17" t="s">
        <v>82</v>
      </c>
    </row>
    <row r="351" s="13" customFormat="1">
      <c r="A351" s="13"/>
      <c r="B351" s="222"/>
      <c r="C351" s="223"/>
      <c r="D351" s="224" t="s">
        <v>133</v>
      </c>
      <c r="E351" s="225" t="s">
        <v>19</v>
      </c>
      <c r="F351" s="226" t="s">
        <v>538</v>
      </c>
      <c r="G351" s="223"/>
      <c r="H351" s="225" t="s">
        <v>19</v>
      </c>
      <c r="I351" s="227"/>
      <c r="J351" s="223"/>
      <c r="K351" s="223"/>
      <c r="L351" s="228"/>
      <c r="M351" s="229"/>
      <c r="N351" s="230"/>
      <c r="O351" s="230"/>
      <c r="P351" s="230"/>
      <c r="Q351" s="230"/>
      <c r="R351" s="230"/>
      <c r="S351" s="230"/>
      <c r="T351" s="23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2" t="s">
        <v>133</v>
      </c>
      <c r="AU351" s="232" t="s">
        <v>82</v>
      </c>
      <c r="AV351" s="13" t="s">
        <v>80</v>
      </c>
      <c r="AW351" s="13" t="s">
        <v>33</v>
      </c>
      <c r="AX351" s="13" t="s">
        <v>72</v>
      </c>
      <c r="AY351" s="232" t="s">
        <v>122</v>
      </c>
    </row>
    <row r="352" s="14" customFormat="1">
      <c r="A352" s="14"/>
      <c r="B352" s="233"/>
      <c r="C352" s="234"/>
      <c r="D352" s="224" t="s">
        <v>133</v>
      </c>
      <c r="E352" s="235" t="s">
        <v>19</v>
      </c>
      <c r="F352" s="236" t="s">
        <v>539</v>
      </c>
      <c r="G352" s="234"/>
      <c r="H352" s="237">
        <v>31</v>
      </c>
      <c r="I352" s="238"/>
      <c r="J352" s="234"/>
      <c r="K352" s="234"/>
      <c r="L352" s="239"/>
      <c r="M352" s="240"/>
      <c r="N352" s="241"/>
      <c r="O352" s="241"/>
      <c r="P352" s="241"/>
      <c r="Q352" s="241"/>
      <c r="R352" s="241"/>
      <c r="S352" s="241"/>
      <c r="T352" s="24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3" t="s">
        <v>133</v>
      </c>
      <c r="AU352" s="243" t="s">
        <v>82</v>
      </c>
      <c r="AV352" s="14" t="s">
        <v>82</v>
      </c>
      <c r="AW352" s="14" t="s">
        <v>33</v>
      </c>
      <c r="AX352" s="14" t="s">
        <v>80</v>
      </c>
      <c r="AY352" s="243" t="s">
        <v>122</v>
      </c>
    </row>
    <row r="353" s="2" customFormat="1" ht="24.15" customHeight="1">
      <c r="A353" s="38"/>
      <c r="B353" s="39"/>
      <c r="C353" s="204" t="s">
        <v>540</v>
      </c>
      <c r="D353" s="204" t="s">
        <v>124</v>
      </c>
      <c r="E353" s="205" t="s">
        <v>541</v>
      </c>
      <c r="F353" s="206" t="s">
        <v>542</v>
      </c>
      <c r="G353" s="207" t="s">
        <v>428</v>
      </c>
      <c r="H353" s="208">
        <v>6</v>
      </c>
      <c r="I353" s="209"/>
      <c r="J353" s="210">
        <f>ROUND(I353*H353,2)</f>
        <v>0</v>
      </c>
      <c r="K353" s="206" t="s">
        <v>128</v>
      </c>
      <c r="L353" s="44"/>
      <c r="M353" s="211" t="s">
        <v>19</v>
      </c>
      <c r="N353" s="212" t="s">
        <v>43</v>
      </c>
      <c r="O353" s="84"/>
      <c r="P353" s="213">
        <f>O353*H353</f>
        <v>0</v>
      </c>
      <c r="Q353" s="213">
        <v>0</v>
      </c>
      <c r="R353" s="213">
        <f>Q353*H353</f>
        <v>0</v>
      </c>
      <c r="S353" s="213">
        <v>0.0040000000000000001</v>
      </c>
      <c r="T353" s="214">
        <f>S353*H353</f>
        <v>0.024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15" t="s">
        <v>129</v>
      </c>
      <c r="AT353" s="215" t="s">
        <v>124</v>
      </c>
      <c r="AU353" s="215" t="s">
        <v>82</v>
      </c>
      <c r="AY353" s="17" t="s">
        <v>122</v>
      </c>
      <c r="BE353" s="216">
        <f>IF(N353="základní",J353,0)</f>
        <v>0</v>
      </c>
      <c r="BF353" s="216">
        <f>IF(N353="snížená",J353,0)</f>
        <v>0</v>
      </c>
      <c r="BG353" s="216">
        <f>IF(N353="zákl. přenesená",J353,0)</f>
        <v>0</v>
      </c>
      <c r="BH353" s="216">
        <f>IF(N353="sníž. přenesená",J353,0)</f>
        <v>0</v>
      </c>
      <c r="BI353" s="216">
        <f>IF(N353="nulová",J353,0)</f>
        <v>0</v>
      </c>
      <c r="BJ353" s="17" t="s">
        <v>80</v>
      </c>
      <c r="BK353" s="216">
        <f>ROUND(I353*H353,2)</f>
        <v>0</v>
      </c>
      <c r="BL353" s="17" t="s">
        <v>129</v>
      </c>
      <c r="BM353" s="215" t="s">
        <v>543</v>
      </c>
    </row>
    <row r="354" s="2" customFormat="1">
      <c r="A354" s="38"/>
      <c r="B354" s="39"/>
      <c r="C354" s="40"/>
      <c r="D354" s="217" t="s">
        <v>131</v>
      </c>
      <c r="E354" s="40"/>
      <c r="F354" s="218" t="s">
        <v>544</v>
      </c>
      <c r="G354" s="40"/>
      <c r="H354" s="40"/>
      <c r="I354" s="219"/>
      <c r="J354" s="40"/>
      <c r="K354" s="40"/>
      <c r="L354" s="44"/>
      <c r="M354" s="220"/>
      <c r="N354" s="221"/>
      <c r="O354" s="84"/>
      <c r="P354" s="84"/>
      <c r="Q354" s="84"/>
      <c r="R354" s="84"/>
      <c r="S354" s="84"/>
      <c r="T354" s="85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131</v>
      </c>
      <c r="AU354" s="17" t="s">
        <v>82</v>
      </c>
    </row>
    <row r="355" s="13" customFormat="1">
      <c r="A355" s="13"/>
      <c r="B355" s="222"/>
      <c r="C355" s="223"/>
      <c r="D355" s="224" t="s">
        <v>133</v>
      </c>
      <c r="E355" s="225" t="s">
        <v>19</v>
      </c>
      <c r="F355" s="226" t="s">
        <v>545</v>
      </c>
      <c r="G355" s="223"/>
      <c r="H355" s="225" t="s">
        <v>19</v>
      </c>
      <c r="I355" s="227"/>
      <c r="J355" s="223"/>
      <c r="K355" s="223"/>
      <c r="L355" s="228"/>
      <c r="M355" s="229"/>
      <c r="N355" s="230"/>
      <c r="O355" s="230"/>
      <c r="P355" s="230"/>
      <c r="Q355" s="230"/>
      <c r="R355" s="230"/>
      <c r="S355" s="230"/>
      <c r="T355" s="23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2" t="s">
        <v>133</v>
      </c>
      <c r="AU355" s="232" t="s">
        <v>82</v>
      </c>
      <c r="AV355" s="13" t="s">
        <v>80</v>
      </c>
      <c r="AW355" s="13" t="s">
        <v>33</v>
      </c>
      <c r="AX355" s="13" t="s">
        <v>72</v>
      </c>
      <c r="AY355" s="232" t="s">
        <v>122</v>
      </c>
    </row>
    <row r="356" s="14" customFormat="1">
      <c r="A356" s="14"/>
      <c r="B356" s="233"/>
      <c r="C356" s="234"/>
      <c r="D356" s="224" t="s">
        <v>133</v>
      </c>
      <c r="E356" s="235" t="s">
        <v>19</v>
      </c>
      <c r="F356" s="236" t="s">
        <v>163</v>
      </c>
      <c r="G356" s="234"/>
      <c r="H356" s="237">
        <v>6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3" t="s">
        <v>133</v>
      </c>
      <c r="AU356" s="243" t="s">
        <v>82</v>
      </c>
      <c r="AV356" s="14" t="s">
        <v>82</v>
      </c>
      <c r="AW356" s="14" t="s">
        <v>33</v>
      </c>
      <c r="AX356" s="14" t="s">
        <v>80</v>
      </c>
      <c r="AY356" s="243" t="s">
        <v>122</v>
      </c>
    </row>
    <row r="357" s="12" customFormat="1" ht="22.8" customHeight="1">
      <c r="A357" s="12"/>
      <c r="B357" s="188"/>
      <c r="C357" s="189"/>
      <c r="D357" s="190" t="s">
        <v>71</v>
      </c>
      <c r="E357" s="202" t="s">
        <v>546</v>
      </c>
      <c r="F357" s="202" t="s">
        <v>547</v>
      </c>
      <c r="G357" s="189"/>
      <c r="H357" s="189"/>
      <c r="I357" s="192"/>
      <c r="J357" s="203">
        <f>BK357</f>
        <v>0</v>
      </c>
      <c r="K357" s="189"/>
      <c r="L357" s="194"/>
      <c r="M357" s="195"/>
      <c r="N357" s="196"/>
      <c r="O357" s="196"/>
      <c r="P357" s="197">
        <f>SUM(P358:P370)</f>
        <v>0</v>
      </c>
      <c r="Q357" s="196"/>
      <c r="R357" s="197">
        <f>SUM(R358:R370)</f>
        <v>0</v>
      </c>
      <c r="S357" s="196"/>
      <c r="T357" s="198">
        <f>SUM(T358:T370)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199" t="s">
        <v>80</v>
      </c>
      <c r="AT357" s="200" t="s">
        <v>71</v>
      </c>
      <c r="AU357" s="200" t="s">
        <v>80</v>
      </c>
      <c r="AY357" s="199" t="s">
        <v>122</v>
      </c>
      <c r="BK357" s="201">
        <f>SUM(BK358:BK370)</f>
        <v>0</v>
      </c>
    </row>
    <row r="358" s="2" customFormat="1" ht="24.15" customHeight="1">
      <c r="A358" s="38"/>
      <c r="B358" s="39"/>
      <c r="C358" s="204" t="s">
        <v>548</v>
      </c>
      <c r="D358" s="204" t="s">
        <v>124</v>
      </c>
      <c r="E358" s="205" t="s">
        <v>549</v>
      </c>
      <c r="F358" s="206" t="s">
        <v>550</v>
      </c>
      <c r="G358" s="207" t="s">
        <v>273</v>
      </c>
      <c r="H358" s="208">
        <v>0.12</v>
      </c>
      <c r="I358" s="209"/>
      <c r="J358" s="210">
        <f>ROUND(I358*H358,2)</f>
        <v>0</v>
      </c>
      <c r="K358" s="206" t="s">
        <v>128</v>
      </c>
      <c r="L358" s="44"/>
      <c r="M358" s="211" t="s">
        <v>19</v>
      </c>
      <c r="N358" s="212" t="s">
        <v>43</v>
      </c>
      <c r="O358" s="84"/>
      <c r="P358" s="213">
        <f>O358*H358</f>
        <v>0</v>
      </c>
      <c r="Q358" s="213">
        <v>0</v>
      </c>
      <c r="R358" s="213">
        <f>Q358*H358</f>
        <v>0</v>
      </c>
      <c r="S358" s="213">
        <v>0</v>
      </c>
      <c r="T358" s="214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15" t="s">
        <v>129</v>
      </c>
      <c r="AT358" s="215" t="s">
        <v>124</v>
      </c>
      <c r="AU358" s="215" t="s">
        <v>82</v>
      </c>
      <c r="AY358" s="17" t="s">
        <v>122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17" t="s">
        <v>80</v>
      </c>
      <c r="BK358" s="216">
        <f>ROUND(I358*H358,2)</f>
        <v>0</v>
      </c>
      <c r="BL358" s="17" t="s">
        <v>129</v>
      </c>
      <c r="BM358" s="215" t="s">
        <v>551</v>
      </c>
    </row>
    <row r="359" s="2" customFormat="1">
      <c r="A359" s="38"/>
      <c r="B359" s="39"/>
      <c r="C359" s="40"/>
      <c r="D359" s="217" t="s">
        <v>131</v>
      </c>
      <c r="E359" s="40"/>
      <c r="F359" s="218" t="s">
        <v>552</v>
      </c>
      <c r="G359" s="40"/>
      <c r="H359" s="40"/>
      <c r="I359" s="219"/>
      <c r="J359" s="40"/>
      <c r="K359" s="40"/>
      <c r="L359" s="44"/>
      <c r="M359" s="220"/>
      <c r="N359" s="221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131</v>
      </c>
      <c r="AU359" s="17" t="s">
        <v>82</v>
      </c>
    </row>
    <row r="360" s="2" customFormat="1" ht="24.15" customHeight="1">
      <c r="A360" s="38"/>
      <c r="B360" s="39"/>
      <c r="C360" s="204" t="s">
        <v>553</v>
      </c>
      <c r="D360" s="204" t="s">
        <v>124</v>
      </c>
      <c r="E360" s="205" t="s">
        <v>554</v>
      </c>
      <c r="F360" s="206" t="s">
        <v>555</v>
      </c>
      <c r="G360" s="207" t="s">
        <v>273</v>
      </c>
      <c r="H360" s="208">
        <v>3689.0219999999999</v>
      </c>
      <c r="I360" s="209"/>
      <c r="J360" s="210">
        <f>ROUND(I360*H360,2)</f>
        <v>0</v>
      </c>
      <c r="K360" s="206" t="s">
        <v>128</v>
      </c>
      <c r="L360" s="44"/>
      <c r="M360" s="211" t="s">
        <v>19</v>
      </c>
      <c r="N360" s="212" t="s">
        <v>43</v>
      </c>
      <c r="O360" s="84"/>
      <c r="P360" s="213">
        <f>O360*H360</f>
        <v>0</v>
      </c>
      <c r="Q360" s="213">
        <v>0</v>
      </c>
      <c r="R360" s="213">
        <f>Q360*H360</f>
        <v>0</v>
      </c>
      <c r="S360" s="213">
        <v>0</v>
      </c>
      <c r="T360" s="214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15" t="s">
        <v>129</v>
      </c>
      <c r="AT360" s="215" t="s">
        <v>124</v>
      </c>
      <c r="AU360" s="215" t="s">
        <v>82</v>
      </c>
      <c r="AY360" s="17" t="s">
        <v>122</v>
      </c>
      <c r="BE360" s="216">
        <f>IF(N360="základní",J360,0)</f>
        <v>0</v>
      </c>
      <c r="BF360" s="216">
        <f>IF(N360="snížená",J360,0)</f>
        <v>0</v>
      </c>
      <c r="BG360" s="216">
        <f>IF(N360="zákl. přenesená",J360,0)</f>
        <v>0</v>
      </c>
      <c r="BH360" s="216">
        <f>IF(N360="sníž. přenesená",J360,0)</f>
        <v>0</v>
      </c>
      <c r="BI360" s="216">
        <f>IF(N360="nulová",J360,0)</f>
        <v>0</v>
      </c>
      <c r="BJ360" s="17" t="s">
        <v>80</v>
      </c>
      <c r="BK360" s="216">
        <f>ROUND(I360*H360,2)</f>
        <v>0</v>
      </c>
      <c r="BL360" s="17" t="s">
        <v>129</v>
      </c>
      <c r="BM360" s="215" t="s">
        <v>556</v>
      </c>
    </row>
    <row r="361" s="2" customFormat="1">
      <c r="A361" s="38"/>
      <c r="B361" s="39"/>
      <c r="C361" s="40"/>
      <c r="D361" s="217" t="s">
        <v>131</v>
      </c>
      <c r="E361" s="40"/>
      <c r="F361" s="218" t="s">
        <v>557</v>
      </c>
      <c r="G361" s="40"/>
      <c r="H361" s="40"/>
      <c r="I361" s="219"/>
      <c r="J361" s="40"/>
      <c r="K361" s="40"/>
      <c r="L361" s="44"/>
      <c r="M361" s="220"/>
      <c r="N361" s="221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131</v>
      </c>
      <c r="AU361" s="17" t="s">
        <v>82</v>
      </c>
    </row>
    <row r="362" s="2" customFormat="1" ht="24.15" customHeight="1">
      <c r="A362" s="38"/>
      <c r="B362" s="39"/>
      <c r="C362" s="204" t="s">
        <v>558</v>
      </c>
      <c r="D362" s="204" t="s">
        <v>124</v>
      </c>
      <c r="E362" s="205" t="s">
        <v>559</v>
      </c>
      <c r="F362" s="206" t="s">
        <v>560</v>
      </c>
      <c r="G362" s="207" t="s">
        <v>273</v>
      </c>
      <c r="H362" s="208">
        <v>22134.132000000001</v>
      </c>
      <c r="I362" s="209"/>
      <c r="J362" s="210">
        <f>ROUND(I362*H362,2)</f>
        <v>0</v>
      </c>
      <c r="K362" s="206" t="s">
        <v>128</v>
      </c>
      <c r="L362" s="44"/>
      <c r="M362" s="211" t="s">
        <v>19</v>
      </c>
      <c r="N362" s="212" t="s">
        <v>43</v>
      </c>
      <c r="O362" s="84"/>
      <c r="P362" s="213">
        <f>O362*H362</f>
        <v>0</v>
      </c>
      <c r="Q362" s="213">
        <v>0</v>
      </c>
      <c r="R362" s="213">
        <f>Q362*H362</f>
        <v>0</v>
      </c>
      <c r="S362" s="213">
        <v>0</v>
      </c>
      <c r="T362" s="214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15" t="s">
        <v>129</v>
      </c>
      <c r="AT362" s="215" t="s">
        <v>124</v>
      </c>
      <c r="AU362" s="215" t="s">
        <v>82</v>
      </c>
      <c r="AY362" s="17" t="s">
        <v>122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17" t="s">
        <v>80</v>
      </c>
      <c r="BK362" s="216">
        <f>ROUND(I362*H362,2)</f>
        <v>0</v>
      </c>
      <c r="BL362" s="17" t="s">
        <v>129</v>
      </c>
      <c r="BM362" s="215" t="s">
        <v>561</v>
      </c>
    </row>
    <row r="363" s="2" customFormat="1">
      <c r="A363" s="38"/>
      <c r="B363" s="39"/>
      <c r="C363" s="40"/>
      <c r="D363" s="217" t="s">
        <v>131</v>
      </c>
      <c r="E363" s="40"/>
      <c r="F363" s="218" t="s">
        <v>562</v>
      </c>
      <c r="G363" s="40"/>
      <c r="H363" s="40"/>
      <c r="I363" s="219"/>
      <c r="J363" s="40"/>
      <c r="K363" s="40"/>
      <c r="L363" s="44"/>
      <c r="M363" s="220"/>
      <c r="N363" s="221"/>
      <c r="O363" s="84"/>
      <c r="P363" s="84"/>
      <c r="Q363" s="84"/>
      <c r="R363" s="84"/>
      <c r="S363" s="84"/>
      <c r="T363" s="85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131</v>
      </c>
      <c r="AU363" s="17" t="s">
        <v>82</v>
      </c>
    </row>
    <row r="364" s="14" customFormat="1">
      <c r="A364" s="14"/>
      <c r="B364" s="233"/>
      <c r="C364" s="234"/>
      <c r="D364" s="224" t="s">
        <v>133</v>
      </c>
      <c r="E364" s="234"/>
      <c r="F364" s="236" t="s">
        <v>563</v>
      </c>
      <c r="G364" s="234"/>
      <c r="H364" s="237">
        <v>22134.132000000001</v>
      </c>
      <c r="I364" s="238"/>
      <c r="J364" s="234"/>
      <c r="K364" s="234"/>
      <c r="L364" s="239"/>
      <c r="M364" s="240"/>
      <c r="N364" s="241"/>
      <c r="O364" s="241"/>
      <c r="P364" s="241"/>
      <c r="Q364" s="241"/>
      <c r="R364" s="241"/>
      <c r="S364" s="241"/>
      <c r="T364" s="24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3" t="s">
        <v>133</v>
      </c>
      <c r="AU364" s="243" t="s">
        <v>82</v>
      </c>
      <c r="AV364" s="14" t="s">
        <v>82</v>
      </c>
      <c r="AW364" s="14" t="s">
        <v>4</v>
      </c>
      <c r="AX364" s="14" t="s">
        <v>80</v>
      </c>
      <c r="AY364" s="243" t="s">
        <v>122</v>
      </c>
    </row>
    <row r="365" s="2" customFormat="1" ht="24.15" customHeight="1">
      <c r="A365" s="38"/>
      <c r="B365" s="39"/>
      <c r="C365" s="204" t="s">
        <v>564</v>
      </c>
      <c r="D365" s="204" t="s">
        <v>124</v>
      </c>
      <c r="E365" s="205" t="s">
        <v>565</v>
      </c>
      <c r="F365" s="206" t="s">
        <v>566</v>
      </c>
      <c r="G365" s="207" t="s">
        <v>273</v>
      </c>
      <c r="H365" s="208">
        <v>26.459</v>
      </c>
      <c r="I365" s="209"/>
      <c r="J365" s="210">
        <f>ROUND(I365*H365,2)</f>
        <v>0</v>
      </c>
      <c r="K365" s="206" t="s">
        <v>128</v>
      </c>
      <c r="L365" s="44"/>
      <c r="M365" s="211" t="s">
        <v>19</v>
      </c>
      <c r="N365" s="212" t="s">
        <v>43</v>
      </c>
      <c r="O365" s="84"/>
      <c r="P365" s="213">
        <f>O365*H365</f>
        <v>0</v>
      </c>
      <c r="Q365" s="213">
        <v>0</v>
      </c>
      <c r="R365" s="213">
        <f>Q365*H365</f>
        <v>0</v>
      </c>
      <c r="S365" s="213">
        <v>0</v>
      </c>
      <c r="T365" s="214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15" t="s">
        <v>129</v>
      </c>
      <c r="AT365" s="215" t="s">
        <v>124</v>
      </c>
      <c r="AU365" s="215" t="s">
        <v>82</v>
      </c>
      <c r="AY365" s="17" t="s">
        <v>122</v>
      </c>
      <c r="BE365" s="216">
        <f>IF(N365="základní",J365,0)</f>
        <v>0</v>
      </c>
      <c r="BF365" s="216">
        <f>IF(N365="snížená",J365,0)</f>
        <v>0</v>
      </c>
      <c r="BG365" s="216">
        <f>IF(N365="zákl. přenesená",J365,0)</f>
        <v>0</v>
      </c>
      <c r="BH365" s="216">
        <f>IF(N365="sníž. přenesená",J365,0)</f>
        <v>0</v>
      </c>
      <c r="BI365" s="216">
        <f>IF(N365="nulová",J365,0)</f>
        <v>0</v>
      </c>
      <c r="BJ365" s="17" t="s">
        <v>80</v>
      </c>
      <c r="BK365" s="216">
        <f>ROUND(I365*H365,2)</f>
        <v>0</v>
      </c>
      <c r="BL365" s="17" t="s">
        <v>129</v>
      </c>
      <c r="BM365" s="215" t="s">
        <v>567</v>
      </c>
    </row>
    <row r="366" s="2" customFormat="1">
      <c r="A366" s="38"/>
      <c r="B366" s="39"/>
      <c r="C366" s="40"/>
      <c r="D366" s="217" t="s">
        <v>131</v>
      </c>
      <c r="E366" s="40"/>
      <c r="F366" s="218" t="s">
        <v>568</v>
      </c>
      <c r="G366" s="40"/>
      <c r="H366" s="40"/>
      <c r="I366" s="219"/>
      <c r="J366" s="40"/>
      <c r="K366" s="40"/>
      <c r="L366" s="44"/>
      <c r="M366" s="220"/>
      <c r="N366" s="221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131</v>
      </c>
      <c r="AU366" s="17" t="s">
        <v>82</v>
      </c>
    </row>
    <row r="367" s="2" customFormat="1" ht="24.15" customHeight="1">
      <c r="A367" s="38"/>
      <c r="B367" s="39"/>
      <c r="C367" s="204" t="s">
        <v>569</v>
      </c>
      <c r="D367" s="204" t="s">
        <v>124</v>
      </c>
      <c r="E367" s="205" t="s">
        <v>570</v>
      </c>
      <c r="F367" s="206" t="s">
        <v>571</v>
      </c>
      <c r="G367" s="207" t="s">
        <v>273</v>
      </c>
      <c r="H367" s="208">
        <v>2042.6300000000001</v>
      </c>
      <c r="I367" s="209"/>
      <c r="J367" s="210">
        <f>ROUND(I367*H367,2)</f>
        <v>0</v>
      </c>
      <c r="K367" s="206" t="s">
        <v>128</v>
      </c>
      <c r="L367" s="44"/>
      <c r="M367" s="211" t="s">
        <v>19</v>
      </c>
      <c r="N367" s="212" t="s">
        <v>43</v>
      </c>
      <c r="O367" s="84"/>
      <c r="P367" s="213">
        <f>O367*H367</f>
        <v>0</v>
      </c>
      <c r="Q367" s="213">
        <v>0</v>
      </c>
      <c r="R367" s="213">
        <f>Q367*H367</f>
        <v>0</v>
      </c>
      <c r="S367" s="213">
        <v>0</v>
      </c>
      <c r="T367" s="214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15" t="s">
        <v>129</v>
      </c>
      <c r="AT367" s="215" t="s">
        <v>124</v>
      </c>
      <c r="AU367" s="215" t="s">
        <v>82</v>
      </c>
      <c r="AY367" s="17" t="s">
        <v>122</v>
      </c>
      <c r="BE367" s="216">
        <f>IF(N367="základní",J367,0)</f>
        <v>0</v>
      </c>
      <c r="BF367" s="216">
        <f>IF(N367="snížená",J367,0)</f>
        <v>0</v>
      </c>
      <c r="BG367" s="216">
        <f>IF(N367="zákl. přenesená",J367,0)</f>
        <v>0</v>
      </c>
      <c r="BH367" s="216">
        <f>IF(N367="sníž. přenesená",J367,0)</f>
        <v>0</v>
      </c>
      <c r="BI367" s="216">
        <f>IF(N367="nulová",J367,0)</f>
        <v>0</v>
      </c>
      <c r="BJ367" s="17" t="s">
        <v>80</v>
      </c>
      <c r="BK367" s="216">
        <f>ROUND(I367*H367,2)</f>
        <v>0</v>
      </c>
      <c r="BL367" s="17" t="s">
        <v>129</v>
      </c>
      <c r="BM367" s="215" t="s">
        <v>572</v>
      </c>
    </row>
    <row r="368" s="2" customFormat="1">
      <c r="A368" s="38"/>
      <c r="B368" s="39"/>
      <c r="C368" s="40"/>
      <c r="D368" s="217" t="s">
        <v>131</v>
      </c>
      <c r="E368" s="40"/>
      <c r="F368" s="218" t="s">
        <v>573</v>
      </c>
      <c r="G368" s="40"/>
      <c r="H368" s="40"/>
      <c r="I368" s="219"/>
      <c r="J368" s="40"/>
      <c r="K368" s="40"/>
      <c r="L368" s="44"/>
      <c r="M368" s="220"/>
      <c r="N368" s="221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131</v>
      </c>
      <c r="AU368" s="17" t="s">
        <v>82</v>
      </c>
    </row>
    <row r="369" s="2" customFormat="1" ht="24.15" customHeight="1">
      <c r="A369" s="38"/>
      <c r="B369" s="39"/>
      <c r="C369" s="204" t="s">
        <v>574</v>
      </c>
      <c r="D369" s="204" t="s">
        <v>124</v>
      </c>
      <c r="E369" s="205" t="s">
        <v>575</v>
      </c>
      <c r="F369" s="206" t="s">
        <v>576</v>
      </c>
      <c r="G369" s="207" t="s">
        <v>273</v>
      </c>
      <c r="H369" s="208">
        <v>1583.829</v>
      </c>
      <c r="I369" s="209"/>
      <c r="J369" s="210">
        <f>ROUND(I369*H369,2)</f>
        <v>0</v>
      </c>
      <c r="K369" s="206" t="s">
        <v>128</v>
      </c>
      <c r="L369" s="44"/>
      <c r="M369" s="211" t="s">
        <v>19</v>
      </c>
      <c r="N369" s="212" t="s">
        <v>43</v>
      </c>
      <c r="O369" s="84"/>
      <c r="P369" s="213">
        <f>O369*H369</f>
        <v>0</v>
      </c>
      <c r="Q369" s="213">
        <v>0</v>
      </c>
      <c r="R369" s="213">
        <f>Q369*H369</f>
        <v>0</v>
      </c>
      <c r="S369" s="213">
        <v>0</v>
      </c>
      <c r="T369" s="214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15" t="s">
        <v>129</v>
      </c>
      <c r="AT369" s="215" t="s">
        <v>124</v>
      </c>
      <c r="AU369" s="215" t="s">
        <v>82</v>
      </c>
      <c r="AY369" s="17" t="s">
        <v>122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17" t="s">
        <v>80</v>
      </c>
      <c r="BK369" s="216">
        <f>ROUND(I369*H369,2)</f>
        <v>0</v>
      </c>
      <c r="BL369" s="17" t="s">
        <v>129</v>
      </c>
      <c r="BM369" s="215" t="s">
        <v>577</v>
      </c>
    </row>
    <row r="370" s="2" customFormat="1">
      <c r="A370" s="38"/>
      <c r="B370" s="39"/>
      <c r="C370" s="40"/>
      <c r="D370" s="217" t="s">
        <v>131</v>
      </c>
      <c r="E370" s="40"/>
      <c r="F370" s="218" t="s">
        <v>578</v>
      </c>
      <c r="G370" s="40"/>
      <c r="H370" s="40"/>
      <c r="I370" s="219"/>
      <c r="J370" s="40"/>
      <c r="K370" s="40"/>
      <c r="L370" s="44"/>
      <c r="M370" s="220"/>
      <c r="N370" s="221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131</v>
      </c>
      <c r="AU370" s="17" t="s">
        <v>82</v>
      </c>
    </row>
    <row r="371" s="12" customFormat="1" ht="22.8" customHeight="1">
      <c r="A371" s="12"/>
      <c r="B371" s="188"/>
      <c r="C371" s="189"/>
      <c r="D371" s="190" t="s">
        <v>71</v>
      </c>
      <c r="E371" s="202" t="s">
        <v>579</v>
      </c>
      <c r="F371" s="202" t="s">
        <v>580</v>
      </c>
      <c r="G371" s="189"/>
      <c r="H371" s="189"/>
      <c r="I371" s="192"/>
      <c r="J371" s="203">
        <f>BK371</f>
        <v>0</v>
      </c>
      <c r="K371" s="189"/>
      <c r="L371" s="194"/>
      <c r="M371" s="195"/>
      <c r="N371" s="196"/>
      <c r="O371" s="196"/>
      <c r="P371" s="197">
        <f>SUM(P372:P373)</f>
        <v>0</v>
      </c>
      <c r="Q371" s="196"/>
      <c r="R371" s="197">
        <f>SUM(R372:R373)</f>
        <v>0</v>
      </c>
      <c r="S371" s="196"/>
      <c r="T371" s="198">
        <f>SUM(T372:T373)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199" t="s">
        <v>80</v>
      </c>
      <c r="AT371" s="200" t="s">
        <v>71</v>
      </c>
      <c r="AU371" s="200" t="s">
        <v>80</v>
      </c>
      <c r="AY371" s="199" t="s">
        <v>122</v>
      </c>
      <c r="BK371" s="201">
        <f>SUM(BK372:BK373)</f>
        <v>0</v>
      </c>
    </row>
    <row r="372" s="2" customFormat="1" ht="24.15" customHeight="1">
      <c r="A372" s="38"/>
      <c r="B372" s="39"/>
      <c r="C372" s="204" t="s">
        <v>581</v>
      </c>
      <c r="D372" s="204" t="s">
        <v>124</v>
      </c>
      <c r="E372" s="205" t="s">
        <v>582</v>
      </c>
      <c r="F372" s="206" t="s">
        <v>583</v>
      </c>
      <c r="G372" s="207" t="s">
        <v>273</v>
      </c>
      <c r="H372" s="208">
        <v>232.322</v>
      </c>
      <c r="I372" s="209"/>
      <c r="J372" s="210">
        <f>ROUND(I372*H372,2)</f>
        <v>0</v>
      </c>
      <c r="K372" s="206" t="s">
        <v>128</v>
      </c>
      <c r="L372" s="44"/>
      <c r="M372" s="211" t="s">
        <v>19</v>
      </c>
      <c r="N372" s="212" t="s">
        <v>43</v>
      </c>
      <c r="O372" s="84"/>
      <c r="P372" s="213">
        <f>O372*H372</f>
        <v>0</v>
      </c>
      <c r="Q372" s="213">
        <v>0</v>
      </c>
      <c r="R372" s="213">
        <f>Q372*H372</f>
        <v>0</v>
      </c>
      <c r="S372" s="213">
        <v>0</v>
      </c>
      <c r="T372" s="214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15" t="s">
        <v>129</v>
      </c>
      <c r="AT372" s="215" t="s">
        <v>124</v>
      </c>
      <c r="AU372" s="215" t="s">
        <v>82</v>
      </c>
      <c r="AY372" s="17" t="s">
        <v>122</v>
      </c>
      <c r="BE372" s="216">
        <f>IF(N372="základní",J372,0)</f>
        <v>0</v>
      </c>
      <c r="BF372" s="216">
        <f>IF(N372="snížená",J372,0)</f>
        <v>0</v>
      </c>
      <c r="BG372" s="216">
        <f>IF(N372="zákl. přenesená",J372,0)</f>
        <v>0</v>
      </c>
      <c r="BH372" s="216">
        <f>IF(N372="sníž. přenesená",J372,0)</f>
        <v>0</v>
      </c>
      <c r="BI372" s="216">
        <f>IF(N372="nulová",J372,0)</f>
        <v>0</v>
      </c>
      <c r="BJ372" s="17" t="s">
        <v>80</v>
      </c>
      <c r="BK372" s="216">
        <f>ROUND(I372*H372,2)</f>
        <v>0</v>
      </c>
      <c r="BL372" s="17" t="s">
        <v>129</v>
      </c>
      <c r="BM372" s="215" t="s">
        <v>584</v>
      </c>
    </row>
    <row r="373" s="2" customFormat="1">
      <c r="A373" s="38"/>
      <c r="B373" s="39"/>
      <c r="C373" s="40"/>
      <c r="D373" s="217" t="s">
        <v>131</v>
      </c>
      <c r="E373" s="40"/>
      <c r="F373" s="218" t="s">
        <v>585</v>
      </c>
      <c r="G373" s="40"/>
      <c r="H373" s="40"/>
      <c r="I373" s="219"/>
      <c r="J373" s="40"/>
      <c r="K373" s="40"/>
      <c r="L373" s="44"/>
      <c r="M373" s="220"/>
      <c r="N373" s="221"/>
      <c r="O373" s="84"/>
      <c r="P373" s="84"/>
      <c r="Q373" s="84"/>
      <c r="R373" s="84"/>
      <c r="S373" s="84"/>
      <c r="T373" s="85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131</v>
      </c>
      <c r="AU373" s="17" t="s">
        <v>82</v>
      </c>
    </row>
    <row r="374" s="12" customFormat="1" ht="25.92" customHeight="1">
      <c r="A374" s="12"/>
      <c r="B374" s="188"/>
      <c r="C374" s="189"/>
      <c r="D374" s="190" t="s">
        <v>71</v>
      </c>
      <c r="E374" s="191" t="s">
        <v>291</v>
      </c>
      <c r="F374" s="191" t="s">
        <v>586</v>
      </c>
      <c r="G374" s="189"/>
      <c r="H374" s="189"/>
      <c r="I374" s="192"/>
      <c r="J374" s="193">
        <f>BK374</f>
        <v>0</v>
      </c>
      <c r="K374" s="189"/>
      <c r="L374" s="194"/>
      <c r="M374" s="195"/>
      <c r="N374" s="196"/>
      <c r="O374" s="196"/>
      <c r="P374" s="197">
        <f>P375</f>
        <v>0</v>
      </c>
      <c r="Q374" s="196"/>
      <c r="R374" s="197">
        <f>R375</f>
        <v>358.83346799999998</v>
      </c>
      <c r="S374" s="196"/>
      <c r="T374" s="198">
        <f>T375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199" t="s">
        <v>142</v>
      </c>
      <c r="AT374" s="200" t="s">
        <v>71</v>
      </c>
      <c r="AU374" s="200" t="s">
        <v>72</v>
      </c>
      <c r="AY374" s="199" t="s">
        <v>122</v>
      </c>
      <c r="BK374" s="201">
        <f>BK375</f>
        <v>0</v>
      </c>
    </row>
    <row r="375" s="12" customFormat="1" ht="22.8" customHeight="1">
      <c r="A375" s="12"/>
      <c r="B375" s="188"/>
      <c r="C375" s="189"/>
      <c r="D375" s="190" t="s">
        <v>71</v>
      </c>
      <c r="E375" s="202" t="s">
        <v>587</v>
      </c>
      <c r="F375" s="202" t="s">
        <v>588</v>
      </c>
      <c r="G375" s="189"/>
      <c r="H375" s="189"/>
      <c r="I375" s="192"/>
      <c r="J375" s="203">
        <f>BK375</f>
        <v>0</v>
      </c>
      <c r="K375" s="189"/>
      <c r="L375" s="194"/>
      <c r="M375" s="195"/>
      <c r="N375" s="196"/>
      <c r="O375" s="196"/>
      <c r="P375" s="197">
        <f>SUM(P376:P410)</f>
        <v>0</v>
      </c>
      <c r="Q375" s="196"/>
      <c r="R375" s="197">
        <f>SUM(R376:R410)</f>
        <v>358.83346799999998</v>
      </c>
      <c r="S375" s="196"/>
      <c r="T375" s="198">
        <f>SUM(T376:T410)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199" t="s">
        <v>142</v>
      </c>
      <c r="AT375" s="200" t="s">
        <v>71</v>
      </c>
      <c r="AU375" s="200" t="s">
        <v>80</v>
      </c>
      <c r="AY375" s="199" t="s">
        <v>122</v>
      </c>
      <c r="BK375" s="201">
        <f>SUM(BK376:BK410)</f>
        <v>0</v>
      </c>
    </row>
    <row r="376" s="2" customFormat="1" ht="33" customHeight="1">
      <c r="A376" s="38"/>
      <c r="B376" s="39"/>
      <c r="C376" s="204" t="s">
        <v>589</v>
      </c>
      <c r="D376" s="204" t="s">
        <v>124</v>
      </c>
      <c r="E376" s="205" t="s">
        <v>590</v>
      </c>
      <c r="F376" s="206" t="s">
        <v>591</v>
      </c>
      <c r="G376" s="207" t="s">
        <v>199</v>
      </c>
      <c r="H376" s="208">
        <v>532</v>
      </c>
      <c r="I376" s="209"/>
      <c r="J376" s="210">
        <f>ROUND(I376*H376,2)</f>
        <v>0</v>
      </c>
      <c r="K376" s="206" t="s">
        <v>128</v>
      </c>
      <c r="L376" s="44"/>
      <c r="M376" s="211" t="s">
        <v>19</v>
      </c>
      <c r="N376" s="212" t="s">
        <v>43</v>
      </c>
      <c r="O376" s="84"/>
      <c r="P376" s="213">
        <f>O376*H376</f>
        <v>0</v>
      </c>
      <c r="Q376" s="213">
        <v>0</v>
      </c>
      <c r="R376" s="213">
        <f>Q376*H376</f>
        <v>0</v>
      </c>
      <c r="S376" s="213">
        <v>0</v>
      </c>
      <c r="T376" s="214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15" t="s">
        <v>499</v>
      </c>
      <c r="AT376" s="215" t="s">
        <v>124</v>
      </c>
      <c r="AU376" s="215" t="s">
        <v>82</v>
      </c>
      <c r="AY376" s="17" t="s">
        <v>122</v>
      </c>
      <c r="BE376" s="216">
        <f>IF(N376="základní",J376,0)</f>
        <v>0</v>
      </c>
      <c r="BF376" s="216">
        <f>IF(N376="snížená",J376,0)</f>
        <v>0</v>
      </c>
      <c r="BG376" s="216">
        <f>IF(N376="zákl. přenesená",J376,0)</f>
        <v>0</v>
      </c>
      <c r="BH376" s="216">
        <f>IF(N376="sníž. přenesená",J376,0)</f>
        <v>0</v>
      </c>
      <c r="BI376" s="216">
        <f>IF(N376="nulová",J376,0)</f>
        <v>0</v>
      </c>
      <c r="BJ376" s="17" t="s">
        <v>80</v>
      </c>
      <c r="BK376" s="216">
        <f>ROUND(I376*H376,2)</f>
        <v>0</v>
      </c>
      <c r="BL376" s="17" t="s">
        <v>499</v>
      </c>
      <c r="BM376" s="215" t="s">
        <v>592</v>
      </c>
    </row>
    <row r="377" s="2" customFormat="1">
      <c r="A377" s="38"/>
      <c r="B377" s="39"/>
      <c r="C377" s="40"/>
      <c r="D377" s="217" t="s">
        <v>131</v>
      </c>
      <c r="E377" s="40"/>
      <c r="F377" s="218" t="s">
        <v>593</v>
      </c>
      <c r="G377" s="40"/>
      <c r="H377" s="40"/>
      <c r="I377" s="219"/>
      <c r="J377" s="40"/>
      <c r="K377" s="40"/>
      <c r="L377" s="44"/>
      <c r="M377" s="220"/>
      <c r="N377" s="221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131</v>
      </c>
      <c r="AU377" s="17" t="s">
        <v>82</v>
      </c>
    </row>
    <row r="378" s="13" customFormat="1">
      <c r="A378" s="13"/>
      <c r="B378" s="222"/>
      <c r="C378" s="223"/>
      <c r="D378" s="224" t="s">
        <v>133</v>
      </c>
      <c r="E378" s="225" t="s">
        <v>19</v>
      </c>
      <c r="F378" s="226" t="s">
        <v>594</v>
      </c>
      <c r="G378" s="223"/>
      <c r="H378" s="225" t="s">
        <v>19</v>
      </c>
      <c r="I378" s="227"/>
      <c r="J378" s="223"/>
      <c r="K378" s="223"/>
      <c r="L378" s="228"/>
      <c r="M378" s="229"/>
      <c r="N378" s="230"/>
      <c r="O378" s="230"/>
      <c r="P378" s="230"/>
      <c r="Q378" s="230"/>
      <c r="R378" s="230"/>
      <c r="S378" s="230"/>
      <c r="T378" s="23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2" t="s">
        <v>133</v>
      </c>
      <c r="AU378" s="232" t="s">
        <v>82</v>
      </c>
      <c r="AV378" s="13" t="s">
        <v>80</v>
      </c>
      <c r="AW378" s="13" t="s">
        <v>33</v>
      </c>
      <c r="AX378" s="13" t="s">
        <v>72</v>
      </c>
      <c r="AY378" s="232" t="s">
        <v>122</v>
      </c>
    </row>
    <row r="379" s="14" customFormat="1">
      <c r="A379" s="14"/>
      <c r="B379" s="233"/>
      <c r="C379" s="234"/>
      <c r="D379" s="224" t="s">
        <v>133</v>
      </c>
      <c r="E379" s="235" t="s">
        <v>19</v>
      </c>
      <c r="F379" s="236" t="s">
        <v>595</v>
      </c>
      <c r="G379" s="234"/>
      <c r="H379" s="237">
        <v>532</v>
      </c>
      <c r="I379" s="238"/>
      <c r="J379" s="234"/>
      <c r="K379" s="234"/>
      <c r="L379" s="239"/>
      <c r="M379" s="240"/>
      <c r="N379" s="241"/>
      <c r="O379" s="241"/>
      <c r="P379" s="241"/>
      <c r="Q379" s="241"/>
      <c r="R379" s="241"/>
      <c r="S379" s="241"/>
      <c r="T379" s="24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3" t="s">
        <v>133</v>
      </c>
      <c r="AU379" s="243" t="s">
        <v>82</v>
      </c>
      <c r="AV379" s="14" t="s">
        <v>82</v>
      </c>
      <c r="AW379" s="14" t="s">
        <v>33</v>
      </c>
      <c r="AX379" s="14" t="s">
        <v>80</v>
      </c>
      <c r="AY379" s="243" t="s">
        <v>122</v>
      </c>
    </row>
    <row r="380" s="2" customFormat="1" ht="16.5" customHeight="1">
      <c r="A380" s="38"/>
      <c r="B380" s="39"/>
      <c r="C380" s="204" t="s">
        <v>596</v>
      </c>
      <c r="D380" s="204" t="s">
        <v>124</v>
      </c>
      <c r="E380" s="205" t="s">
        <v>597</v>
      </c>
      <c r="F380" s="206" t="s">
        <v>598</v>
      </c>
      <c r="G380" s="207" t="s">
        <v>127</v>
      </c>
      <c r="H380" s="208">
        <v>1064</v>
      </c>
      <c r="I380" s="209"/>
      <c r="J380" s="210">
        <f>ROUND(I380*H380,2)</f>
        <v>0</v>
      </c>
      <c r="K380" s="206" t="s">
        <v>128</v>
      </c>
      <c r="L380" s="44"/>
      <c r="M380" s="211" t="s">
        <v>19</v>
      </c>
      <c r="N380" s="212" t="s">
        <v>43</v>
      </c>
      <c r="O380" s="84"/>
      <c r="P380" s="213">
        <f>O380*H380</f>
        <v>0</v>
      </c>
      <c r="Q380" s="213">
        <v>0.00084000000000000003</v>
      </c>
      <c r="R380" s="213">
        <f>Q380*H380</f>
        <v>0.89376</v>
      </c>
      <c r="S380" s="213">
        <v>0</v>
      </c>
      <c r="T380" s="214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15" t="s">
        <v>499</v>
      </c>
      <c r="AT380" s="215" t="s">
        <v>124</v>
      </c>
      <c r="AU380" s="215" t="s">
        <v>82</v>
      </c>
      <c r="AY380" s="17" t="s">
        <v>122</v>
      </c>
      <c r="BE380" s="216">
        <f>IF(N380="základní",J380,0)</f>
        <v>0</v>
      </c>
      <c r="BF380" s="216">
        <f>IF(N380="snížená",J380,0)</f>
        <v>0</v>
      </c>
      <c r="BG380" s="216">
        <f>IF(N380="zákl. přenesená",J380,0)</f>
        <v>0</v>
      </c>
      <c r="BH380" s="216">
        <f>IF(N380="sníž. přenesená",J380,0)</f>
        <v>0</v>
      </c>
      <c r="BI380" s="216">
        <f>IF(N380="nulová",J380,0)</f>
        <v>0</v>
      </c>
      <c r="BJ380" s="17" t="s">
        <v>80</v>
      </c>
      <c r="BK380" s="216">
        <f>ROUND(I380*H380,2)</f>
        <v>0</v>
      </c>
      <c r="BL380" s="17" t="s">
        <v>499</v>
      </c>
      <c r="BM380" s="215" t="s">
        <v>599</v>
      </c>
    </row>
    <row r="381" s="2" customFormat="1">
      <c r="A381" s="38"/>
      <c r="B381" s="39"/>
      <c r="C381" s="40"/>
      <c r="D381" s="217" t="s">
        <v>131</v>
      </c>
      <c r="E381" s="40"/>
      <c r="F381" s="218" t="s">
        <v>600</v>
      </c>
      <c r="G381" s="40"/>
      <c r="H381" s="40"/>
      <c r="I381" s="219"/>
      <c r="J381" s="40"/>
      <c r="K381" s="40"/>
      <c r="L381" s="44"/>
      <c r="M381" s="220"/>
      <c r="N381" s="221"/>
      <c r="O381" s="84"/>
      <c r="P381" s="84"/>
      <c r="Q381" s="84"/>
      <c r="R381" s="84"/>
      <c r="S381" s="84"/>
      <c r="T381" s="85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131</v>
      </c>
      <c r="AU381" s="17" t="s">
        <v>82</v>
      </c>
    </row>
    <row r="382" s="13" customFormat="1">
      <c r="A382" s="13"/>
      <c r="B382" s="222"/>
      <c r="C382" s="223"/>
      <c r="D382" s="224" t="s">
        <v>133</v>
      </c>
      <c r="E382" s="225" t="s">
        <v>19</v>
      </c>
      <c r="F382" s="226" t="s">
        <v>594</v>
      </c>
      <c r="G382" s="223"/>
      <c r="H382" s="225" t="s">
        <v>19</v>
      </c>
      <c r="I382" s="227"/>
      <c r="J382" s="223"/>
      <c r="K382" s="223"/>
      <c r="L382" s="228"/>
      <c r="M382" s="229"/>
      <c r="N382" s="230"/>
      <c r="O382" s="230"/>
      <c r="P382" s="230"/>
      <c r="Q382" s="230"/>
      <c r="R382" s="230"/>
      <c r="S382" s="230"/>
      <c r="T382" s="23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2" t="s">
        <v>133</v>
      </c>
      <c r="AU382" s="232" t="s">
        <v>82</v>
      </c>
      <c r="AV382" s="13" t="s">
        <v>80</v>
      </c>
      <c r="AW382" s="13" t="s">
        <v>33</v>
      </c>
      <c r="AX382" s="13" t="s">
        <v>72</v>
      </c>
      <c r="AY382" s="232" t="s">
        <v>122</v>
      </c>
    </row>
    <row r="383" s="14" customFormat="1">
      <c r="A383" s="14"/>
      <c r="B383" s="233"/>
      <c r="C383" s="234"/>
      <c r="D383" s="224" t="s">
        <v>133</v>
      </c>
      <c r="E383" s="235" t="s">
        <v>19</v>
      </c>
      <c r="F383" s="236" t="s">
        <v>601</v>
      </c>
      <c r="G383" s="234"/>
      <c r="H383" s="237">
        <v>1064</v>
      </c>
      <c r="I383" s="238"/>
      <c r="J383" s="234"/>
      <c r="K383" s="234"/>
      <c r="L383" s="239"/>
      <c r="M383" s="240"/>
      <c r="N383" s="241"/>
      <c r="O383" s="241"/>
      <c r="P383" s="241"/>
      <c r="Q383" s="241"/>
      <c r="R383" s="241"/>
      <c r="S383" s="241"/>
      <c r="T383" s="24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3" t="s">
        <v>133</v>
      </c>
      <c r="AU383" s="243" t="s">
        <v>82</v>
      </c>
      <c r="AV383" s="14" t="s">
        <v>82</v>
      </c>
      <c r="AW383" s="14" t="s">
        <v>33</v>
      </c>
      <c r="AX383" s="14" t="s">
        <v>80</v>
      </c>
      <c r="AY383" s="243" t="s">
        <v>122</v>
      </c>
    </row>
    <row r="384" s="2" customFormat="1" ht="16.5" customHeight="1">
      <c r="A384" s="38"/>
      <c r="B384" s="39"/>
      <c r="C384" s="204" t="s">
        <v>602</v>
      </c>
      <c r="D384" s="204" t="s">
        <v>124</v>
      </c>
      <c r="E384" s="205" t="s">
        <v>603</v>
      </c>
      <c r="F384" s="206" t="s">
        <v>604</v>
      </c>
      <c r="G384" s="207" t="s">
        <v>127</v>
      </c>
      <c r="H384" s="208">
        <v>1064</v>
      </c>
      <c r="I384" s="209"/>
      <c r="J384" s="210">
        <f>ROUND(I384*H384,2)</f>
        <v>0</v>
      </c>
      <c r="K384" s="206" t="s">
        <v>128</v>
      </c>
      <c r="L384" s="44"/>
      <c r="M384" s="211" t="s">
        <v>19</v>
      </c>
      <c r="N384" s="212" t="s">
        <v>43</v>
      </c>
      <c r="O384" s="84"/>
      <c r="P384" s="213">
        <f>O384*H384</f>
        <v>0</v>
      </c>
      <c r="Q384" s="213">
        <v>0</v>
      </c>
      <c r="R384" s="213">
        <f>Q384*H384</f>
        <v>0</v>
      </c>
      <c r="S384" s="213">
        <v>0</v>
      </c>
      <c r="T384" s="214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15" t="s">
        <v>499</v>
      </c>
      <c r="AT384" s="215" t="s">
        <v>124</v>
      </c>
      <c r="AU384" s="215" t="s">
        <v>82</v>
      </c>
      <c r="AY384" s="17" t="s">
        <v>122</v>
      </c>
      <c r="BE384" s="216">
        <f>IF(N384="základní",J384,0)</f>
        <v>0</v>
      </c>
      <c r="BF384" s="216">
        <f>IF(N384="snížená",J384,0)</f>
        <v>0</v>
      </c>
      <c r="BG384" s="216">
        <f>IF(N384="zákl. přenesená",J384,0)</f>
        <v>0</v>
      </c>
      <c r="BH384" s="216">
        <f>IF(N384="sníž. přenesená",J384,0)</f>
        <v>0</v>
      </c>
      <c r="BI384" s="216">
        <f>IF(N384="nulová",J384,0)</f>
        <v>0</v>
      </c>
      <c r="BJ384" s="17" t="s">
        <v>80</v>
      </c>
      <c r="BK384" s="216">
        <f>ROUND(I384*H384,2)</f>
        <v>0</v>
      </c>
      <c r="BL384" s="17" t="s">
        <v>499</v>
      </c>
      <c r="BM384" s="215" t="s">
        <v>605</v>
      </c>
    </row>
    <row r="385" s="2" customFormat="1">
      <c r="A385" s="38"/>
      <c r="B385" s="39"/>
      <c r="C385" s="40"/>
      <c r="D385" s="217" t="s">
        <v>131</v>
      </c>
      <c r="E385" s="40"/>
      <c r="F385" s="218" t="s">
        <v>606</v>
      </c>
      <c r="G385" s="40"/>
      <c r="H385" s="40"/>
      <c r="I385" s="219"/>
      <c r="J385" s="40"/>
      <c r="K385" s="40"/>
      <c r="L385" s="44"/>
      <c r="M385" s="220"/>
      <c r="N385" s="221"/>
      <c r="O385" s="84"/>
      <c r="P385" s="84"/>
      <c r="Q385" s="84"/>
      <c r="R385" s="84"/>
      <c r="S385" s="84"/>
      <c r="T385" s="85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131</v>
      </c>
      <c r="AU385" s="17" t="s">
        <v>82</v>
      </c>
    </row>
    <row r="386" s="13" customFormat="1">
      <c r="A386" s="13"/>
      <c r="B386" s="222"/>
      <c r="C386" s="223"/>
      <c r="D386" s="224" t="s">
        <v>133</v>
      </c>
      <c r="E386" s="225" t="s">
        <v>19</v>
      </c>
      <c r="F386" s="226" t="s">
        <v>594</v>
      </c>
      <c r="G386" s="223"/>
      <c r="H386" s="225" t="s">
        <v>19</v>
      </c>
      <c r="I386" s="227"/>
      <c r="J386" s="223"/>
      <c r="K386" s="223"/>
      <c r="L386" s="228"/>
      <c r="M386" s="229"/>
      <c r="N386" s="230"/>
      <c r="O386" s="230"/>
      <c r="P386" s="230"/>
      <c r="Q386" s="230"/>
      <c r="R386" s="230"/>
      <c r="S386" s="230"/>
      <c r="T386" s="23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2" t="s">
        <v>133</v>
      </c>
      <c r="AU386" s="232" t="s">
        <v>82</v>
      </c>
      <c r="AV386" s="13" t="s">
        <v>80</v>
      </c>
      <c r="AW386" s="13" t="s">
        <v>33</v>
      </c>
      <c r="AX386" s="13" t="s">
        <v>72</v>
      </c>
      <c r="AY386" s="232" t="s">
        <v>122</v>
      </c>
    </row>
    <row r="387" s="14" customFormat="1">
      <c r="A387" s="14"/>
      <c r="B387" s="233"/>
      <c r="C387" s="234"/>
      <c r="D387" s="224" t="s">
        <v>133</v>
      </c>
      <c r="E387" s="235" t="s">
        <v>19</v>
      </c>
      <c r="F387" s="236" t="s">
        <v>601</v>
      </c>
      <c r="G387" s="234"/>
      <c r="H387" s="237">
        <v>1064</v>
      </c>
      <c r="I387" s="238"/>
      <c r="J387" s="234"/>
      <c r="K387" s="234"/>
      <c r="L387" s="239"/>
      <c r="M387" s="240"/>
      <c r="N387" s="241"/>
      <c r="O387" s="241"/>
      <c r="P387" s="241"/>
      <c r="Q387" s="241"/>
      <c r="R387" s="241"/>
      <c r="S387" s="241"/>
      <c r="T387" s="24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3" t="s">
        <v>133</v>
      </c>
      <c r="AU387" s="243" t="s">
        <v>82</v>
      </c>
      <c r="AV387" s="14" t="s">
        <v>82</v>
      </c>
      <c r="AW387" s="14" t="s">
        <v>33</v>
      </c>
      <c r="AX387" s="14" t="s">
        <v>80</v>
      </c>
      <c r="AY387" s="243" t="s">
        <v>122</v>
      </c>
    </row>
    <row r="388" s="2" customFormat="1" ht="24.15" customHeight="1">
      <c r="A388" s="38"/>
      <c r="B388" s="39"/>
      <c r="C388" s="204" t="s">
        <v>607</v>
      </c>
      <c r="D388" s="204" t="s">
        <v>124</v>
      </c>
      <c r="E388" s="205" t="s">
        <v>608</v>
      </c>
      <c r="F388" s="206" t="s">
        <v>609</v>
      </c>
      <c r="G388" s="207" t="s">
        <v>221</v>
      </c>
      <c r="H388" s="208">
        <v>212.80000000000001</v>
      </c>
      <c r="I388" s="209"/>
      <c r="J388" s="210">
        <f>ROUND(I388*H388,2)</f>
        <v>0</v>
      </c>
      <c r="K388" s="206" t="s">
        <v>128</v>
      </c>
      <c r="L388" s="44"/>
      <c r="M388" s="211" t="s">
        <v>19</v>
      </c>
      <c r="N388" s="212" t="s">
        <v>43</v>
      </c>
      <c r="O388" s="84"/>
      <c r="P388" s="213">
        <f>O388*H388</f>
        <v>0</v>
      </c>
      <c r="Q388" s="213">
        <v>0</v>
      </c>
      <c r="R388" s="213">
        <f>Q388*H388</f>
        <v>0</v>
      </c>
      <c r="S388" s="213">
        <v>0</v>
      </c>
      <c r="T388" s="214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15" t="s">
        <v>499</v>
      </c>
      <c r="AT388" s="215" t="s">
        <v>124</v>
      </c>
      <c r="AU388" s="215" t="s">
        <v>82</v>
      </c>
      <c r="AY388" s="17" t="s">
        <v>122</v>
      </c>
      <c r="BE388" s="216">
        <f>IF(N388="základní",J388,0)</f>
        <v>0</v>
      </c>
      <c r="BF388" s="216">
        <f>IF(N388="snížená",J388,0)</f>
        <v>0</v>
      </c>
      <c r="BG388" s="216">
        <f>IF(N388="zákl. přenesená",J388,0)</f>
        <v>0</v>
      </c>
      <c r="BH388" s="216">
        <f>IF(N388="sníž. přenesená",J388,0)</f>
        <v>0</v>
      </c>
      <c r="BI388" s="216">
        <f>IF(N388="nulová",J388,0)</f>
        <v>0</v>
      </c>
      <c r="BJ388" s="17" t="s">
        <v>80</v>
      </c>
      <c r="BK388" s="216">
        <f>ROUND(I388*H388,2)</f>
        <v>0</v>
      </c>
      <c r="BL388" s="17" t="s">
        <v>499</v>
      </c>
      <c r="BM388" s="215" t="s">
        <v>610</v>
      </c>
    </row>
    <row r="389" s="2" customFormat="1">
      <c r="A389" s="38"/>
      <c r="B389" s="39"/>
      <c r="C389" s="40"/>
      <c r="D389" s="217" t="s">
        <v>131</v>
      </c>
      <c r="E389" s="40"/>
      <c r="F389" s="218" t="s">
        <v>611</v>
      </c>
      <c r="G389" s="40"/>
      <c r="H389" s="40"/>
      <c r="I389" s="219"/>
      <c r="J389" s="40"/>
      <c r="K389" s="40"/>
      <c r="L389" s="44"/>
      <c r="M389" s="220"/>
      <c r="N389" s="221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131</v>
      </c>
      <c r="AU389" s="17" t="s">
        <v>82</v>
      </c>
    </row>
    <row r="390" s="13" customFormat="1">
      <c r="A390" s="13"/>
      <c r="B390" s="222"/>
      <c r="C390" s="223"/>
      <c r="D390" s="224" t="s">
        <v>133</v>
      </c>
      <c r="E390" s="225" t="s">
        <v>19</v>
      </c>
      <c r="F390" s="226" t="s">
        <v>594</v>
      </c>
      <c r="G390" s="223"/>
      <c r="H390" s="225" t="s">
        <v>19</v>
      </c>
      <c r="I390" s="227"/>
      <c r="J390" s="223"/>
      <c r="K390" s="223"/>
      <c r="L390" s="228"/>
      <c r="M390" s="229"/>
      <c r="N390" s="230"/>
      <c r="O390" s="230"/>
      <c r="P390" s="230"/>
      <c r="Q390" s="230"/>
      <c r="R390" s="230"/>
      <c r="S390" s="230"/>
      <c r="T390" s="23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2" t="s">
        <v>133</v>
      </c>
      <c r="AU390" s="232" t="s">
        <v>82</v>
      </c>
      <c r="AV390" s="13" t="s">
        <v>80</v>
      </c>
      <c r="AW390" s="13" t="s">
        <v>33</v>
      </c>
      <c r="AX390" s="13" t="s">
        <v>72</v>
      </c>
      <c r="AY390" s="232" t="s">
        <v>122</v>
      </c>
    </row>
    <row r="391" s="14" customFormat="1">
      <c r="A391" s="14"/>
      <c r="B391" s="233"/>
      <c r="C391" s="234"/>
      <c r="D391" s="224" t="s">
        <v>133</v>
      </c>
      <c r="E391" s="235" t="s">
        <v>19</v>
      </c>
      <c r="F391" s="236" t="s">
        <v>612</v>
      </c>
      <c r="G391" s="234"/>
      <c r="H391" s="237">
        <v>212.80000000000001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3" t="s">
        <v>133</v>
      </c>
      <c r="AU391" s="243" t="s">
        <v>82</v>
      </c>
      <c r="AV391" s="14" t="s">
        <v>82</v>
      </c>
      <c r="AW391" s="14" t="s">
        <v>33</v>
      </c>
      <c r="AX391" s="14" t="s">
        <v>80</v>
      </c>
      <c r="AY391" s="243" t="s">
        <v>122</v>
      </c>
    </row>
    <row r="392" s="2" customFormat="1" ht="33" customHeight="1">
      <c r="A392" s="38"/>
      <c r="B392" s="39"/>
      <c r="C392" s="204" t="s">
        <v>613</v>
      </c>
      <c r="D392" s="204" t="s">
        <v>124</v>
      </c>
      <c r="E392" s="205" t="s">
        <v>614</v>
      </c>
      <c r="F392" s="206" t="s">
        <v>615</v>
      </c>
      <c r="G392" s="207" t="s">
        <v>221</v>
      </c>
      <c r="H392" s="208">
        <v>1276.8</v>
      </c>
      <c r="I392" s="209"/>
      <c r="J392" s="210">
        <f>ROUND(I392*H392,2)</f>
        <v>0</v>
      </c>
      <c r="K392" s="206" t="s">
        <v>128</v>
      </c>
      <c r="L392" s="44"/>
      <c r="M392" s="211" t="s">
        <v>19</v>
      </c>
      <c r="N392" s="212" t="s">
        <v>43</v>
      </c>
      <c r="O392" s="84"/>
      <c r="P392" s="213">
        <f>O392*H392</f>
        <v>0</v>
      </c>
      <c r="Q392" s="213">
        <v>0</v>
      </c>
      <c r="R392" s="213">
        <f>Q392*H392</f>
        <v>0</v>
      </c>
      <c r="S392" s="213">
        <v>0</v>
      </c>
      <c r="T392" s="21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15" t="s">
        <v>499</v>
      </c>
      <c r="AT392" s="215" t="s">
        <v>124</v>
      </c>
      <c r="AU392" s="215" t="s">
        <v>82</v>
      </c>
      <c r="AY392" s="17" t="s">
        <v>122</v>
      </c>
      <c r="BE392" s="216">
        <f>IF(N392="základní",J392,0)</f>
        <v>0</v>
      </c>
      <c r="BF392" s="216">
        <f>IF(N392="snížená",J392,0)</f>
        <v>0</v>
      </c>
      <c r="BG392" s="216">
        <f>IF(N392="zákl. přenesená",J392,0)</f>
        <v>0</v>
      </c>
      <c r="BH392" s="216">
        <f>IF(N392="sníž. přenesená",J392,0)</f>
        <v>0</v>
      </c>
      <c r="BI392" s="216">
        <f>IF(N392="nulová",J392,0)</f>
        <v>0</v>
      </c>
      <c r="BJ392" s="17" t="s">
        <v>80</v>
      </c>
      <c r="BK392" s="216">
        <f>ROUND(I392*H392,2)</f>
        <v>0</v>
      </c>
      <c r="BL392" s="17" t="s">
        <v>499</v>
      </c>
      <c r="BM392" s="215" t="s">
        <v>616</v>
      </c>
    </row>
    <row r="393" s="2" customFormat="1">
      <c r="A393" s="38"/>
      <c r="B393" s="39"/>
      <c r="C393" s="40"/>
      <c r="D393" s="217" t="s">
        <v>131</v>
      </c>
      <c r="E393" s="40"/>
      <c r="F393" s="218" t="s">
        <v>617</v>
      </c>
      <c r="G393" s="40"/>
      <c r="H393" s="40"/>
      <c r="I393" s="219"/>
      <c r="J393" s="40"/>
      <c r="K393" s="40"/>
      <c r="L393" s="44"/>
      <c r="M393" s="220"/>
      <c r="N393" s="221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131</v>
      </c>
      <c r="AU393" s="17" t="s">
        <v>82</v>
      </c>
    </row>
    <row r="394" s="13" customFormat="1">
      <c r="A394" s="13"/>
      <c r="B394" s="222"/>
      <c r="C394" s="223"/>
      <c r="D394" s="224" t="s">
        <v>133</v>
      </c>
      <c r="E394" s="225" t="s">
        <v>19</v>
      </c>
      <c r="F394" s="226" t="s">
        <v>594</v>
      </c>
      <c r="G394" s="223"/>
      <c r="H394" s="225" t="s">
        <v>19</v>
      </c>
      <c r="I394" s="227"/>
      <c r="J394" s="223"/>
      <c r="K394" s="223"/>
      <c r="L394" s="228"/>
      <c r="M394" s="229"/>
      <c r="N394" s="230"/>
      <c r="O394" s="230"/>
      <c r="P394" s="230"/>
      <c r="Q394" s="230"/>
      <c r="R394" s="230"/>
      <c r="S394" s="230"/>
      <c r="T394" s="23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2" t="s">
        <v>133</v>
      </c>
      <c r="AU394" s="232" t="s">
        <v>82</v>
      </c>
      <c r="AV394" s="13" t="s">
        <v>80</v>
      </c>
      <c r="AW394" s="13" t="s">
        <v>33</v>
      </c>
      <c r="AX394" s="13" t="s">
        <v>72</v>
      </c>
      <c r="AY394" s="232" t="s">
        <v>122</v>
      </c>
    </row>
    <row r="395" s="14" customFormat="1">
      <c r="A395" s="14"/>
      <c r="B395" s="233"/>
      <c r="C395" s="234"/>
      <c r="D395" s="224" t="s">
        <v>133</v>
      </c>
      <c r="E395" s="235" t="s">
        <v>19</v>
      </c>
      <c r="F395" s="236" t="s">
        <v>618</v>
      </c>
      <c r="G395" s="234"/>
      <c r="H395" s="237">
        <v>1276.8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3" t="s">
        <v>133</v>
      </c>
      <c r="AU395" s="243" t="s">
        <v>82</v>
      </c>
      <c r="AV395" s="14" t="s">
        <v>82</v>
      </c>
      <c r="AW395" s="14" t="s">
        <v>33</v>
      </c>
      <c r="AX395" s="14" t="s">
        <v>80</v>
      </c>
      <c r="AY395" s="243" t="s">
        <v>122</v>
      </c>
    </row>
    <row r="396" s="2" customFormat="1" ht="24.15" customHeight="1">
      <c r="A396" s="38"/>
      <c r="B396" s="39"/>
      <c r="C396" s="204" t="s">
        <v>619</v>
      </c>
      <c r="D396" s="204" t="s">
        <v>124</v>
      </c>
      <c r="E396" s="205" t="s">
        <v>620</v>
      </c>
      <c r="F396" s="206" t="s">
        <v>272</v>
      </c>
      <c r="G396" s="207" t="s">
        <v>273</v>
      </c>
      <c r="H396" s="208">
        <v>383.04000000000002</v>
      </c>
      <c r="I396" s="209"/>
      <c r="J396" s="210">
        <f>ROUND(I396*H396,2)</f>
        <v>0</v>
      </c>
      <c r="K396" s="206" t="s">
        <v>128</v>
      </c>
      <c r="L396" s="44"/>
      <c r="M396" s="211" t="s">
        <v>19</v>
      </c>
      <c r="N396" s="212" t="s">
        <v>43</v>
      </c>
      <c r="O396" s="84"/>
      <c r="P396" s="213">
        <f>O396*H396</f>
        <v>0</v>
      </c>
      <c r="Q396" s="213">
        <v>0</v>
      </c>
      <c r="R396" s="213">
        <f>Q396*H396</f>
        <v>0</v>
      </c>
      <c r="S396" s="213">
        <v>0</v>
      </c>
      <c r="T396" s="214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15" t="s">
        <v>499</v>
      </c>
      <c r="AT396" s="215" t="s">
        <v>124</v>
      </c>
      <c r="AU396" s="215" t="s">
        <v>82</v>
      </c>
      <c r="AY396" s="17" t="s">
        <v>122</v>
      </c>
      <c r="BE396" s="216">
        <f>IF(N396="základní",J396,0)</f>
        <v>0</v>
      </c>
      <c r="BF396" s="216">
        <f>IF(N396="snížená",J396,0)</f>
        <v>0</v>
      </c>
      <c r="BG396" s="216">
        <f>IF(N396="zákl. přenesená",J396,0)</f>
        <v>0</v>
      </c>
      <c r="BH396" s="216">
        <f>IF(N396="sníž. přenesená",J396,0)</f>
        <v>0</v>
      </c>
      <c r="BI396" s="216">
        <f>IF(N396="nulová",J396,0)</f>
        <v>0</v>
      </c>
      <c r="BJ396" s="17" t="s">
        <v>80</v>
      </c>
      <c r="BK396" s="216">
        <f>ROUND(I396*H396,2)</f>
        <v>0</v>
      </c>
      <c r="BL396" s="17" t="s">
        <v>499</v>
      </c>
      <c r="BM396" s="215" t="s">
        <v>621</v>
      </c>
    </row>
    <row r="397" s="2" customFormat="1">
      <c r="A397" s="38"/>
      <c r="B397" s="39"/>
      <c r="C397" s="40"/>
      <c r="D397" s="217" t="s">
        <v>131</v>
      </c>
      <c r="E397" s="40"/>
      <c r="F397" s="218" t="s">
        <v>622</v>
      </c>
      <c r="G397" s="40"/>
      <c r="H397" s="40"/>
      <c r="I397" s="219"/>
      <c r="J397" s="40"/>
      <c r="K397" s="40"/>
      <c r="L397" s="44"/>
      <c r="M397" s="220"/>
      <c r="N397" s="221"/>
      <c r="O397" s="84"/>
      <c r="P397" s="84"/>
      <c r="Q397" s="84"/>
      <c r="R397" s="84"/>
      <c r="S397" s="84"/>
      <c r="T397" s="85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131</v>
      </c>
      <c r="AU397" s="17" t="s">
        <v>82</v>
      </c>
    </row>
    <row r="398" s="14" customFormat="1">
      <c r="A398" s="14"/>
      <c r="B398" s="233"/>
      <c r="C398" s="234"/>
      <c r="D398" s="224" t="s">
        <v>133</v>
      </c>
      <c r="E398" s="234"/>
      <c r="F398" s="236" t="s">
        <v>623</v>
      </c>
      <c r="G398" s="234"/>
      <c r="H398" s="237">
        <v>383.04000000000002</v>
      </c>
      <c r="I398" s="238"/>
      <c r="J398" s="234"/>
      <c r="K398" s="234"/>
      <c r="L398" s="239"/>
      <c r="M398" s="240"/>
      <c r="N398" s="241"/>
      <c r="O398" s="241"/>
      <c r="P398" s="241"/>
      <c r="Q398" s="241"/>
      <c r="R398" s="241"/>
      <c r="S398" s="241"/>
      <c r="T398" s="24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3" t="s">
        <v>133</v>
      </c>
      <c r="AU398" s="243" t="s">
        <v>82</v>
      </c>
      <c r="AV398" s="14" t="s">
        <v>82</v>
      </c>
      <c r="AW398" s="14" t="s">
        <v>4</v>
      </c>
      <c r="AX398" s="14" t="s">
        <v>80</v>
      </c>
      <c r="AY398" s="243" t="s">
        <v>122</v>
      </c>
    </row>
    <row r="399" s="2" customFormat="1" ht="33" customHeight="1">
      <c r="A399" s="38"/>
      <c r="B399" s="39"/>
      <c r="C399" s="204" t="s">
        <v>624</v>
      </c>
      <c r="D399" s="204" t="s">
        <v>124</v>
      </c>
      <c r="E399" s="205" t="s">
        <v>625</v>
      </c>
      <c r="F399" s="206" t="s">
        <v>626</v>
      </c>
      <c r="G399" s="207" t="s">
        <v>199</v>
      </c>
      <c r="H399" s="208">
        <v>532</v>
      </c>
      <c r="I399" s="209"/>
      <c r="J399" s="210">
        <f>ROUND(I399*H399,2)</f>
        <v>0</v>
      </c>
      <c r="K399" s="206" t="s">
        <v>128</v>
      </c>
      <c r="L399" s="44"/>
      <c r="M399" s="211" t="s">
        <v>19</v>
      </c>
      <c r="N399" s="212" t="s">
        <v>43</v>
      </c>
      <c r="O399" s="84"/>
      <c r="P399" s="213">
        <f>O399*H399</f>
        <v>0</v>
      </c>
      <c r="Q399" s="213">
        <v>0</v>
      </c>
      <c r="R399" s="213">
        <f>Q399*H399</f>
        <v>0</v>
      </c>
      <c r="S399" s="213">
        <v>0</v>
      </c>
      <c r="T399" s="214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15" t="s">
        <v>499</v>
      </c>
      <c r="AT399" s="215" t="s">
        <v>124</v>
      </c>
      <c r="AU399" s="215" t="s">
        <v>82</v>
      </c>
      <c r="AY399" s="17" t="s">
        <v>122</v>
      </c>
      <c r="BE399" s="216">
        <f>IF(N399="základní",J399,0)</f>
        <v>0</v>
      </c>
      <c r="BF399" s="216">
        <f>IF(N399="snížená",J399,0)</f>
        <v>0</v>
      </c>
      <c r="BG399" s="216">
        <f>IF(N399="zákl. přenesená",J399,0)</f>
        <v>0</v>
      </c>
      <c r="BH399" s="216">
        <f>IF(N399="sníž. přenesená",J399,0)</f>
        <v>0</v>
      </c>
      <c r="BI399" s="216">
        <f>IF(N399="nulová",J399,0)</f>
        <v>0</v>
      </c>
      <c r="BJ399" s="17" t="s">
        <v>80</v>
      </c>
      <c r="BK399" s="216">
        <f>ROUND(I399*H399,2)</f>
        <v>0</v>
      </c>
      <c r="BL399" s="17" t="s">
        <v>499</v>
      </c>
      <c r="BM399" s="215" t="s">
        <v>627</v>
      </c>
    </row>
    <row r="400" s="2" customFormat="1">
      <c r="A400" s="38"/>
      <c r="B400" s="39"/>
      <c r="C400" s="40"/>
      <c r="D400" s="217" t="s">
        <v>131</v>
      </c>
      <c r="E400" s="40"/>
      <c r="F400" s="218" t="s">
        <v>628</v>
      </c>
      <c r="G400" s="40"/>
      <c r="H400" s="40"/>
      <c r="I400" s="219"/>
      <c r="J400" s="40"/>
      <c r="K400" s="40"/>
      <c r="L400" s="44"/>
      <c r="M400" s="220"/>
      <c r="N400" s="221"/>
      <c r="O400" s="84"/>
      <c r="P400" s="84"/>
      <c r="Q400" s="84"/>
      <c r="R400" s="84"/>
      <c r="S400" s="84"/>
      <c r="T400" s="85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131</v>
      </c>
      <c r="AU400" s="17" t="s">
        <v>82</v>
      </c>
    </row>
    <row r="401" s="13" customFormat="1">
      <c r="A401" s="13"/>
      <c r="B401" s="222"/>
      <c r="C401" s="223"/>
      <c r="D401" s="224" t="s">
        <v>133</v>
      </c>
      <c r="E401" s="225" t="s">
        <v>19</v>
      </c>
      <c r="F401" s="226" t="s">
        <v>594</v>
      </c>
      <c r="G401" s="223"/>
      <c r="H401" s="225" t="s">
        <v>19</v>
      </c>
      <c r="I401" s="227"/>
      <c r="J401" s="223"/>
      <c r="K401" s="223"/>
      <c r="L401" s="228"/>
      <c r="M401" s="229"/>
      <c r="N401" s="230"/>
      <c r="O401" s="230"/>
      <c r="P401" s="230"/>
      <c r="Q401" s="230"/>
      <c r="R401" s="230"/>
      <c r="S401" s="230"/>
      <c r="T401" s="23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2" t="s">
        <v>133</v>
      </c>
      <c r="AU401" s="232" t="s">
        <v>82</v>
      </c>
      <c r="AV401" s="13" t="s">
        <v>80</v>
      </c>
      <c r="AW401" s="13" t="s">
        <v>33</v>
      </c>
      <c r="AX401" s="13" t="s">
        <v>72</v>
      </c>
      <c r="AY401" s="232" t="s">
        <v>122</v>
      </c>
    </row>
    <row r="402" s="14" customFormat="1">
      <c r="A402" s="14"/>
      <c r="B402" s="233"/>
      <c r="C402" s="234"/>
      <c r="D402" s="224" t="s">
        <v>133</v>
      </c>
      <c r="E402" s="235" t="s">
        <v>19</v>
      </c>
      <c r="F402" s="236" t="s">
        <v>629</v>
      </c>
      <c r="G402" s="234"/>
      <c r="H402" s="237">
        <v>532</v>
      </c>
      <c r="I402" s="238"/>
      <c r="J402" s="234"/>
      <c r="K402" s="234"/>
      <c r="L402" s="239"/>
      <c r="M402" s="240"/>
      <c r="N402" s="241"/>
      <c r="O402" s="241"/>
      <c r="P402" s="241"/>
      <c r="Q402" s="241"/>
      <c r="R402" s="241"/>
      <c r="S402" s="241"/>
      <c r="T402" s="24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3" t="s">
        <v>133</v>
      </c>
      <c r="AU402" s="243" t="s">
        <v>82</v>
      </c>
      <c r="AV402" s="14" t="s">
        <v>82</v>
      </c>
      <c r="AW402" s="14" t="s">
        <v>33</v>
      </c>
      <c r="AX402" s="14" t="s">
        <v>80</v>
      </c>
      <c r="AY402" s="243" t="s">
        <v>122</v>
      </c>
    </row>
    <row r="403" s="2" customFormat="1" ht="16.5" customHeight="1">
      <c r="A403" s="38"/>
      <c r="B403" s="39"/>
      <c r="C403" s="255" t="s">
        <v>630</v>
      </c>
      <c r="D403" s="255" t="s">
        <v>291</v>
      </c>
      <c r="E403" s="256" t="s">
        <v>631</v>
      </c>
      <c r="F403" s="257" t="s">
        <v>632</v>
      </c>
      <c r="G403" s="258" t="s">
        <v>273</v>
      </c>
      <c r="H403" s="259">
        <v>357.50400000000002</v>
      </c>
      <c r="I403" s="260"/>
      <c r="J403" s="261">
        <f>ROUND(I403*H403,2)</f>
        <v>0</v>
      </c>
      <c r="K403" s="257" t="s">
        <v>128</v>
      </c>
      <c r="L403" s="262"/>
      <c r="M403" s="263" t="s">
        <v>19</v>
      </c>
      <c r="N403" s="264" t="s">
        <v>43</v>
      </c>
      <c r="O403" s="84"/>
      <c r="P403" s="213">
        <f>O403*H403</f>
        <v>0</v>
      </c>
      <c r="Q403" s="213">
        <v>1</v>
      </c>
      <c r="R403" s="213">
        <f>Q403*H403</f>
        <v>357.50400000000002</v>
      </c>
      <c r="S403" s="213">
        <v>0</v>
      </c>
      <c r="T403" s="214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15" t="s">
        <v>633</v>
      </c>
      <c r="AT403" s="215" t="s">
        <v>291</v>
      </c>
      <c r="AU403" s="215" t="s">
        <v>82</v>
      </c>
      <c r="AY403" s="17" t="s">
        <v>122</v>
      </c>
      <c r="BE403" s="216">
        <f>IF(N403="základní",J403,0)</f>
        <v>0</v>
      </c>
      <c r="BF403" s="216">
        <f>IF(N403="snížená",J403,0)</f>
        <v>0</v>
      </c>
      <c r="BG403" s="216">
        <f>IF(N403="zákl. přenesená",J403,0)</f>
        <v>0</v>
      </c>
      <c r="BH403" s="216">
        <f>IF(N403="sníž. přenesená",J403,0)</f>
        <v>0</v>
      </c>
      <c r="BI403" s="216">
        <f>IF(N403="nulová",J403,0)</f>
        <v>0</v>
      </c>
      <c r="BJ403" s="17" t="s">
        <v>80</v>
      </c>
      <c r="BK403" s="216">
        <f>ROUND(I403*H403,2)</f>
        <v>0</v>
      </c>
      <c r="BL403" s="17" t="s">
        <v>499</v>
      </c>
      <c r="BM403" s="215" t="s">
        <v>634</v>
      </c>
    </row>
    <row r="404" s="14" customFormat="1">
      <c r="A404" s="14"/>
      <c r="B404" s="233"/>
      <c r="C404" s="234"/>
      <c r="D404" s="224" t="s">
        <v>133</v>
      </c>
      <c r="E404" s="235" t="s">
        <v>19</v>
      </c>
      <c r="F404" s="236" t="s">
        <v>635</v>
      </c>
      <c r="G404" s="234"/>
      <c r="H404" s="237">
        <v>357.50400000000002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3" t="s">
        <v>133</v>
      </c>
      <c r="AU404" s="243" t="s">
        <v>82</v>
      </c>
      <c r="AV404" s="14" t="s">
        <v>82</v>
      </c>
      <c r="AW404" s="14" t="s">
        <v>33</v>
      </c>
      <c r="AX404" s="14" t="s">
        <v>80</v>
      </c>
      <c r="AY404" s="243" t="s">
        <v>122</v>
      </c>
    </row>
    <row r="405" s="2" customFormat="1" ht="21.75" customHeight="1">
      <c r="A405" s="38"/>
      <c r="B405" s="39"/>
      <c r="C405" s="204" t="s">
        <v>636</v>
      </c>
      <c r="D405" s="204" t="s">
        <v>124</v>
      </c>
      <c r="E405" s="205" t="s">
        <v>637</v>
      </c>
      <c r="F405" s="206" t="s">
        <v>638</v>
      </c>
      <c r="G405" s="207" t="s">
        <v>199</v>
      </c>
      <c r="H405" s="208">
        <v>532</v>
      </c>
      <c r="I405" s="209"/>
      <c r="J405" s="210">
        <f>ROUND(I405*H405,2)</f>
        <v>0</v>
      </c>
      <c r="K405" s="206" t="s">
        <v>128</v>
      </c>
      <c r="L405" s="44"/>
      <c r="M405" s="211" t="s">
        <v>19</v>
      </c>
      <c r="N405" s="212" t="s">
        <v>43</v>
      </c>
      <c r="O405" s="84"/>
      <c r="P405" s="213">
        <f>O405*H405</f>
        <v>0</v>
      </c>
      <c r="Q405" s="213">
        <v>0</v>
      </c>
      <c r="R405" s="213">
        <f>Q405*H405</f>
        <v>0</v>
      </c>
      <c r="S405" s="213">
        <v>0</v>
      </c>
      <c r="T405" s="214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15" t="s">
        <v>499</v>
      </c>
      <c r="AT405" s="215" t="s">
        <v>124</v>
      </c>
      <c r="AU405" s="215" t="s">
        <v>82</v>
      </c>
      <c r="AY405" s="17" t="s">
        <v>122</v>
      </c>
      <c r="BE405" s="216">
        <f>IF(N405="základní",J405,0)</f>
        <v>0</v>
      </c>
      <c r="BF405" s="216">
        <f>IF(N405="snížená",J405,0)</f>
        <v>0</v>
      </c>
      <c r="BG405" s="216">
        <f>IF(N405="zákl. přenesená",J405,0)</f>
        <v>0</v>
      </c>
      <c r="BH405" s="216">
        <f>IF(N405="sníž. přenesená",J405,0)</f>
        <v>0</v>
      </c>
      <c r="BI405" s="216">
        <f>IF(N405="nulová",J405,0)</f>
        <v>0</v>
      </c>
      <c r="BJ405" s="17" t="s">
        <v>80</v>
      </c>
      <c r="BK405" s="216">
        <f>ROUND(I405*H405,2)</f>
        <v>0</v>
      </c>
      <c r="BL405" s="17" t="s">
        <v>499</v>
      </c>
      <c r="BM405" s="215" t="s">
        <v>639</v>
      </c>
    </row>
    <row r="406" s="2" customFormat="1">
      <c r="A406" s="38"/>
      <c r="B406" s="39"/>
      <c r="C406" s="40"/>
      <c r="D406" s="217" t="s">
        <v>131</v>
      </c>
      <c r="E406" s="40"/>
      <c r="F406" s="218" t="s">
        <v>640</v>
      </c>
      <c r="G406" s="40"/>
      <c r="H406" s="40"/>
      <c r="I406" s="219"/>
      <c r="J406" s="40"/>
      <c r="K406" s="40"/>
      <c r="L406" s="44"/>
      <c r="M406" s="220"/>
      <c r="N406" s="221"/>
      <c r="O406" s="84"/>
      <c r="P406" s="84"/>
      <c r="Q406" s="84"/>
      <c r="R406" s="84"/>
      <c r="S406" s="84"/>
      <c r="T406" s="85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131</v>
      </c>
      <c r="AU406" s="17" t="s">
        <v>82</v>
      </c>
    </row>
    <row r="407" s="13" customFormat="1">
      <c r="A407" s="13"/>
      <c r="B407" s="222"/>
      <c r="C407" s="223"/>
      <c r="D407" s="224" t="s">
        <v>133</v>
      </c>
      <c r="E407" s="225" t="s">
        <v>19</v>
      </c>
      <c r="F407" s="226" t="s">
        <v>594</v>
      </c>
      <c r="G407" s="223"/>
      <c r="H407" s="225" t="s">
        <v>19</v>
      </c>
      <c r="I407" s="227"/>
      <c r="J407" s="223"/>
      <c r="K407" s="223"/>
      <c r="L407" s="228"/>
      <c r="M407" s="229"/>
      <c r="N407" s="230"/>
      <c r="O407" s="230"/>
      <c r="P407" s="230"/>
      <c r="Q407" s="230"/>
      <c r="R407" s="230"/>
      <c r="S407" s="230"/>
      <c r="T407" s="23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2" t="s">
        <v>133</v>
      </c>
      <c r="AU407" s="232" t="s">
        <v>82</v>
      </c>
      <c r="AV407" s="13" t="s">
        <v>80</v>
      </c>
      <c r="AW407" s="13" t="s">
        <v>33</v>
      </c>
      <c r="AX407" s="13" t="s">
        <v>72</v>
      </c>
      <c r="AY407" s="232" t="s">
        <v>122</v>
      </c>
    </row>
    <row r="408" s="14" customFormat="1">
      <c r="A408" s="14"/>
      <c r="B408" s="233"/>
      <c r="C408" s="234"/>
      <c r="D408" s="224" t="s">
        <v>133</v>
      </c>
      <c r="E408" s="235" t="s">
        <v>19</v>
      </c>
      <c r="F408" s="236" t="s">
        <v>629</v>
      </c>
      <c r="G408" s="234"/>
      <c r="H408" s="237">
        <v>532</v>
      </c>
      <c r="I408" s="238"/>
      <c r="J408" s="234"/>
      <c r="K408" s="234"/>
      <c r="L408" s="239"/>
      <c r="M408" s="240"/>
      <c r="N408" s="241"/>
      <c r="O408" s="241"/>
      <c r="P408" s="241"/>
      <c r="Q408" s="241"/>
      <c r="R408" s="241"/>
      <c r="S408" s="241"/>
      <c r="T408" s="24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3" t="s">
        <v>133</v>
      </c>
      <c r="AU408" s="243" t="s">
        <v>82</v>
      </c>
      <c r="AV408" s="14" t="s">
        <v>82</v>
      </c>
      <c r="AW408" s="14" t="s">
        <v>33</v>
      </c>
      <c r="AX408" s="14" t="s">
        <v>80</v>
      </c>
      <c r="AY408" s="243" t="s">
        <v>122</v>
      </c>
    </row>
    <row r="409" s="2" customFormat="1" ht="16.5" customHeight="1">
      <c r="A409" s="38"/>
      <c r="B409" s="39"/>
      <c r="C409" s="255" t="s">
        <v>641</v>
      </c>
      <c r="D409" s="255" t="s">
        <v>291</v>
      </c>
      <c r="E409" s="256" t="s">
        <v>642</v>
      </c>
      <c r="F409" s="257" t="s">
        <v>643</v>
      </c>
      <c r="G409" s="258" t="s">
        <v>199</v>
      </c>
      <c r="H409" s="259">
        <v>558.60000000000002</v>
      </c>
      <c r="I409" s="260"/>
      <c r="J409" s="261">
        <f>ROUND(I409*H409,2)</f>
        <v>0</v>
      </c>
      <c r="K409" s="257" t="s">
        <v>128</v>
      </c>
      <c r="L409" s="262"/>
      <c r="M409" s="263" t="s">
        <v>19</v>
      </c>
      <c r="N409" s="264" t="s">
        <v>43</v>
      </c>
      <c r="O409" s="84"/>
      <c r="P409" s="213">
        <f>O409*H409</f>
        <v>0</v>
      </c>
      <c r="Q409" s="213">
        <v>0.00077999999999999999</v>
      </c>
      <c r="R409" s="213">
        <f>Q409*H409</f>
        <v>0.43570799999999998</v>
      </c>
      <c r="S409" s="213">
        <v>0</v>
      </c>
      <c r="T409" s="214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15" t="s">
        <v>644</v>
      </c>
      <c r="AT409" s="215" t="s">
        <v>291</v>
      </c>
      <c r="AU409" s="215" t="s">
        <v>82</v>
      </c>
      <c r="AY409" s="17" t="s">
        <v>122</v>
      </c>
      <c r="BE409" s="216">
        <f>IF(N409="základní",J409,0)</f>
        <v>0</v>
      </c>
      <c r="BF409" s="216">
        <f>IF(N409="snížená",J409,0)</f>
        <v>0</v>
      </c>
      <c r="BG409" s="216">
        <f>IF(N409="zákl. přenesená",J409,0)</f>
        <v>0</v>
      </c>
      <c r="BH409" s="216">
        <f>IF(N409="sníž. přenesená",J409,0)</f>
        <v>0</v>
      </c>
      <c r="BI409" s="216">
        <f>IF(N409="nulová",J409,0)</f>
        <v>0</v>
      </c>
      <c r="BJ409" s="17" t="s">
        <v>80</v>
      </c>
      <c r="BK409" s="216">
        <f>ROUND(I409*H409,2)</f>
        <v>0</v>
      </c>
      <c r="BL409" s="17" t="s">
        <v>644</v>
      </c>
      <c r="BM409" s="215" t="s">
        <v>645</v>
      </c>
    </row>
    <row r="410" s="14" customFormat="1">
      <c r="A410" s="14"/>
      <c r="B410" s="233"/>
      <c r="C410" s="234"/>
      <c r="D410" s="224" t="s">
        <v>133</v>
      </c>
      <c r="E410" s="234"/>
      <c r="F410" s="236" t="s">
        <v>646</v>
      </c>
      <c r="G410" s="234"/>
      <c r="H410" s="237">
        <v>558.60000000000002</v>
      </c>
      <c r="I410" s="238"/>
      <c r="J410" s="234"/>
      <c r="K410" s="234"/>
      <c r="L410" s="239"/>
      <c r="M410" s="266"/>
      <c r="N410" s="267"/>
      <c r="O410" s="267"/>
      <c r="P410" s="267"/>
      <c r="Q410" s="267"/>
      <c r="R410" s="267"/>
      <c r="S410" s="267"/>
      <c r="T410" s="268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3" t="s">
        <v>133</v>
      </c>
      <c r="AU410" s="243" t="s">
        <v>82</v>
      </c>
      <c r="AV410" s="14" t="s">
        <v>82</v>
      </c>
      <c r="AW410" s="14" t="s">
        <v>4</v>
      </c>
      <c r="AX410" s="14" t="s">
        <v>80</v>
      </c>
      <c r="AY410" s="243" t="s">
        <v>122</v>
      </c>
    </row>
    <row r="411" s="2" customFormat="1" ht="6.96" customHeight="1">
      <c r="A411" s="38"/>
      <c r="B411" s="59"/>
      <c r="C411" s="60"/>
      <c r="D411" s="60"/>
      <c r="E411" s="60"/>
      <c r="F411" s="60"/>
      <c r="G411" s="60"/>
      <c r="H411" s="60"/>
      <c r="I411" s="60"/>
      <c r="J411" s="60"/>
      <c r="K411" s="60"/>
      <c r="L411" s="44"/>
      <c r="M411" s="38"/>
      <c r="O411" s="38"/>
      <c r="P411" s="38"/>
      <c r="Q411" s="38"/>
      <c r="R411" s="38"/>
      <c r="S411" s="38"/>
      <c r="T411" s="38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</row>
  </sheetData>
  <sheetProtection sheet="1" autoFilter="0" formatColumns="0" formatRows="0" objects="1" scenarios="1" spinCount="100000" saltValue="EwK2NVt3Bi67SkT4+bxJ499/cy9qFlQQnnR6ckNbH77f2kAn8a+IQpGdZHPB7REJmSGfX7V0qQ+gPzGfPCAzFA==" hashValue="bm6iL8bPio20ItdcX9pIszQFYDO/UgYMAhO0idfSLJvo4aBWpo+7mESU7ZUR9V1/8jeraTVgYied4v888Q0k1A==" algorithmName="SHA-512" password="CC35"/>
  <autoFilter ref="C89:K410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6_01/113106123"/>
    <hyperlink ref="F98" r:id="rId2" display="https://podminky.urs.cz/item/CS_URS_2026_01/113107222"/>
    <hyperlink ref="F102" r:id="rId3" display="https://podminky.urs.cz/item/CS_URS_2026_01/113107224"/>
    <hyperlink ref="F106" r:id="rId4" display="https://podminky.urs.cz/item/CS_URS_2026_01/113107243"/>
    <hyperlink ref="F113" r:id="rId5" display="https://podminky.urs.cz/item/CS_URS_2026_01/113107322"/>
    <hyperlink ref="F122" r:id="rId6" display="https://podminky.urs.cz/item/CS_URS_2026_01/113107323"/>
    <hyperlink ref="F126" r:id="rId7" display="https://podminky.urs.cz/item/CS_URS_2026_01/113107332"/>
    <hyperlink ref="F133" r:id="rId8" display="https://podminky.urs.cz/item/CS_URS_2026_01/113154522"/>
    <hyperlink ref="F137" r:id="rId9" display="https://podminky.urs.cz/item/CS_URS_2026_01/113154527"/>
    <hyperlink ref="F141" r:id="rId10" display="https://podminky.urs.cz/item/CS_URS_2026_01/113154532"/>
    <hyperlink ref="F145" r:id="rId11" display="https://podminky.urs.cz/item/CS_URS_2026_01/113154552"/>
    <hyperlink ref="F149" r:id="rId12" display="https://podminky.urs.cz/item/CS_URS_2026_01/113201112"/>
    <hyperlink ref="F153" r:id="rId13" display="https://podminky.urs.cz/item/CS_URS_2026_01/113202111"/>
    <hyperlink ref="F157" r:id="rId14" display="https://podminky.urs.cz/item/CS_URS_2026_01/121151113"/>
    <hyperlink ref="F161" r:id="rId15" display="https://podminky.urs.cz/item/CS_URS_2026_01/122211101"/>
    <hyperlink ref="F164" r:id="rId16" display="https://podminky.urs.cz/item/CS_URS_2026_01/122251101"/>
    <hyperlink ref="F168" r:id="rId17" display="https://podminky.urs.cz/item/CS_URS_2026_01/122251106"/>
    <hyperlink ref="F172" r:id="rId18" display="https://podminky.urs.cz/item/CS_URS_2026_01/129001101"/>
    <hyperlink ref="F176" r:id="rId19" display="https://podminky.urs.cz/item/CS_URS_2026_01/132354201"/>
    <hyperlink ref="F183" r:id="rId20" display="https://podminky.urs.cz/item/CS_URS_2026_01/151101101"/>
    <hyperlink ref="F190" r:id="rId21" display="https://podminky.urs.cz/item/CS_URS_2026_01/151101111"/>
    <hyperlink ref="F192" r:id="rId22" display="https://podminky.urs.cz/item/CS_URS_2026_01/162751114"/>
    <hyperlink ref="F195" r:id="rId23" display="https://podminky.urs.cz/item/CS_URS_2026_01/171201231"/>
    <hyperlink ref="F198" r:id="rId24" display="https://podminky.urs.cz/item/CS_URS_2026_01/174151101"/>
    <hyperlink ref="F202" r:id="rId25" display="https://podminky.urs.cz/item/CS_URS_2026_01/175151101"/>
    <hyperlink ref="F211" r:id="rId26" display="https://podminky.urs.cz/item/CS_URS_2026_01/181351003"/>
    <hyperlink ref="F213" r:id="rId27" display="https://podminky.urs.cz/item/CS_URS_2026_01/181411131"/>
    <hyperlink ref="F217" r:id="rId28" display="https://podminky.urs.cz/item/CS_URS_2026_01/181951112"/>
    <hyperlink ref="F220" r:id="rId29" display="https://podminky.urs.cz/item/CS_URS_2026_01/274313711"/>
    <hyperlink ref="F226" r:id="rId30" display="https://podminky.urs.cz/item/CS_URS_2026_01/451573111"/>
    <hyperlink ref="F234" r:id="rId31" display="https://podminky.urs.cz/item/CS_URS_2026_01/564851111"/>
    <hyperlink ref="F238" r:id="rId32" display="https://podminky.urs.cz/item/CS_URS_2026_01/564861011"/>
    <hyperlink ref="F242" r:id="rId33" display="https://podminky.urs.cz/item/CS_URS_2026_01/564861111"/>
    <hyperlink ref="F249" r:id="rId34" display="https://podminky.urs.cz/item/CS_URS_2026_01/564871111"/>
    <hyperlink ref="F253" r:id="rId35" display="https://podminky.urs.cz/item/CS_URS_2026_01/565165102"/>
    <hyperlink ref="F257" r:id="rId36" display="https://podminky.urs.cz/item/CS_URS_2026_01/565165122"/>
    <hyperlink ref="F261" r:id="rId37" display="https://podminky.urs.cz/item/CS_URS_2026_01/573191111"/>
    <hyperlink ref="F268" r:id="rId38" display="https://podminky.urs.cz/item/CS_URS_2026_01/573231111"/>
    <hyperlink ref="F275" r:id="rId39" display="https://podminky.urs.cz/item/CS_URS_2026_01/577134031"/>
    <hyperlink ref="F279" r:id="rId40" display="https://podminky.urs.cz/item/CS_URS_2026_01/577134121"/>
    <hyperlink ref="F283" r:id="rId41" display="https://podminky.urs.cz/item/CS_URS_2026_01/591241111"/>
    <hyperlink ref="F289" r:id="rId42" display="https://podminky.urs.cz/item/CS_URS_2026_01/871353122"/>
    <hyperlink ref="F298" r:id="rId43" display="https://podminky.urs.cz/item/CS_URS_2026_01/871365811"/>
    <hyperlink ref="F304" r:id="rId44" display="https://podminky.urs.cz/item/CS_URS_2026_01/895941302"/>
    <hyperlink ref="F307" r:id="rId45" display="https://podminky.urs.cz/item/CS_URS_2026_01/895941314"/>
    <hyperlink ref="F310" r:id="rId46" display="https://podminky.urs.cz/item/CS_URS_2026_01/895941332"/>
    <hyperlink ref="F313" r:id="rId47" display="https://podminky.urs.cz/item/CS_URS_2026_01/899132111"/>
    <hyperlink ref="F315" r:id="rId48" display="https://podminky.urs.cz/item/CS_URS_2026_01/899204112"/>
    <hyperlink ref="F320" r:id="rId49" display="https://podminky.urs.cz/item/CS_URS_2026_01/914111111"/>
    <hyperlink ref="F324" r:id="rId50" display="https://podminky.urs.cz/item/CS_URS_2026_01/915211116"/>
    <hyperlink ref="F328" r:id="rId51" display="https://podminky.urs.cz/item/CS_URS_2026_01/915611111"/>
    <hyperlink ref="F330" r:id="rId52" display="https://podminky.urs.cz/item/CS_URS_2026_01/916131213"/>
    <hyperlink ref="F340" r:id="rId53" display="https://podminky.urs.cz/item/CS_URS_2026_01/919726123"/>
    <hyperlink ref="F344" r:id="rId54" display="https://podminky.urs.cz/item/CS_URS_2026_01/919732211"/>
    <hyperlink ref="F346" r:id="rId55" display="https://podminky.urs.cz/item/CS_URS_2026_01/919732221"/>
    <hyperlink ref="F350" r:id="rId56" display="https://podminky.urs.cz/item/CS_URS_2026_01/919735112"/>
    <hyperlink ref="F354" r:id="rId57" display="https://podminky.urs.cz/item/CS_URS_2026_01/966006211"/>
    <hyperlink ref="F359" r:id="rId58" display="https://podminky.urs.cz/item/CS_URS_2026_01/997013813"/>
    <hyperlink ref="F361" r:id="rId59" display="https://podminky.urs.cz/item/CS_URS_2026_01/997221561"/>
    <hyperlink ref="F363" r:id="rId60" display="https://podminky.urs.cz/item/CS_URS_2026_01/997221569"/>
    <hyperlink ref="F366" r:id="rId61" display="https://podminky.urs.cz/item/CS_URS_2026_01/997221861"/>
    <hyperlink ref="F368" r:id="rId62" display="https://podminky.urs.cz/item/CS_URS_2026_01/997221873"/>
    <hyperlink ref="F370" r:id="rId63" display="https://podminky.urs.cz/item/CS_URS_2026_01/997221875"/>
    <hyperlink ref="F373" r:id="rId64" display="https://podminky.urs.cz/item/CS_URS_2026_01/998225111"/>
    <hyperlink ref="F377" r:id="rId65" display="https://podminky.urs.cz/item/CS_URS_2026_01/460171862"/>
    <hyperlink ref="F381" r:id="rId66" display="https://podminky.urs.cz/item/CS_URS_2026_01/460281111"/>
    <hyperlink ref="F385" r:id="rId67" display="https://podminky.urs.cz/item/CS_URS_2026_01/460281121"/>
    <hyperlink ref="F389" r:id="rId68" display="https://podminky.urs.cz/item/CS_URS_2026_01/460341113"/>
    <hyperlink ref="F393" r:id="rId69" display="https://podminky.urs.cz/item/CS_URS_2026_01/460341121"/>
    <hyperlink ref="F397" r:id="rId70" display="https://podminky.urs.cz/item/CS_URS_2026_01/460361121"/>
    <hyperlink ref="F400" r:id="rId71" display="https://podminky.urs.cz/item/CS_URS_2026_01/460451882"/>
    <hyperlink ref="F406" r:id="rId72" display="https://podminky.urs.cz/item/CS_URS_2026_01/4607911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hidden="1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Rekonstrukce ul. Moravská včetně VO_R1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647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29. 1. 2026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648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ROUND((SUM(BE81:BE215)),  2)</f>
        <v>0</v>
      </c>
      <c r="G33" s="38"/>
      <c r="H33" s="38"/>
      <c r="I33" s="148">
        <v>0.20999999999999999</v>
      </c>
      <c r="J33" s="147">
        <f>ROUND(((SUM(BE81:BE215))*I33),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ROUND((SUM(BF81:BF215)),  2)</f>
        <v>0</v>
      </c>
      <c r="G34" s="38"/>
      <c r="H34" s="38"/>
      <c r="I34" s="148">
        <v>0.12</v>
      </c>
      <c r="J34" s="147">
        <f>ROUND(((SUM(BF81:BF215))*I34),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ROUND((SUM(BG81:BG215)),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ROUND((SUM(BH81:BH215)),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ROUND((SUM(BI81:BI215)),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ul. Moravská včetně VO_R1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SO-02 - Veřejné osvětlení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29. 1. 2026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Teplice</v>
      </c>
      <c r="G54" s="40"/>
      <c r="H54" s="40"/>
      <c r="I54" s="32" t="s">
        <v>31</v>
      </c>
      <c r="J54" s="36" t="str">
        <f>E21</f>
        <v>PROJEKTY CHLADNÝ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Richard Hubený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93</v>
      </c>
      <c r="D57" s="162"/>
      <c r="E57" s="162"/>
      <c r="F57" s="162"/>
      <c r="G57" s="162"/>
      <c r="H57" s="162"/>
      <c r="I57" s="162"/>
      <c r="J57" s="163" t="s">
        <v>94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65"/>
      <c r="C60" s="166"/>
      <c r="D60" s="167" t="s">
        <v>649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5"/>
      <c r="C61" s="166"/>
      <c r="D61" s="167" t="s">
        <v>650</v>
      </c>
      <c r="E61" s="168"/>
      <c r="F61" s="168"/>
      <c r="G61" s="168"/>
      <c r="H61" s="168"/>
      <c r="I61" s="168"/>
      <c r="J61" s="169">
        <f>J141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107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Rekonstrukce ul. Moravská včetně VO_R1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90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SO-02 - Veřejné osvětlení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 xml:space="preserve"> </v>
      </c>
      <c r="G75" s="40"/>
      <c r="H75" s="40"/>
      <c r="I75" s="32" t="s">
        <v>23</v>
      </c>
      <c r="J75" s="72" t="str">
        <f>IF(J12="","",J12)</f>
        <v>29. 1. 2026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25</v>
      </c>
      <c r="D77" s="40"/>
      <c r="E77" s="40"/>
      <c r="F77" s="27" t="str">
        <f>E15</f>
        <v>Statutární město Teplice</v>
      </c>
      <c r="G77" s="40"/>
      <c r="H77" s="40"/>
      <c r="I77" s="32" t="s">
        <v>31</v>
      </c>
      <c r="J77" s="36" t="str">
        <f>E21</f>
        <v>PROJEKTY CHLADNÝ s.r.o.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Richard Hubený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108</v>
      </c>
      <c r="D80" s="180" t="s">
        <v>57</v>
      </c>
      <c r="E80" s="180" t="s">
        <v>53</v>
      </c>
      <c r="F80" s="180" t="s">
        <v>54</v>
      </c>
      <c r="G80" s="180" t="s">
        <v>109</v>
      </c>
      <c r="H80" s="180" t="s">
        <v>110</v>
      </c>
      <c r="I80" s="180" t="s">
        <v>111</v>
      </c>
      <c r="J80" s="180" t="s">
        <v>94</v>
      </c>
      <c r="K80" s="181" t="s">
        <v>112</v>
      </c>
      <c r="L80" s="182"/>
      <c r="M80" s="92" t="s">
        <v>19</v>
      </c>
      <c r="N80" s="93" t="s">
        <v>42</v>
      </c>
      <c r="O80" s="93" t="s">
        <v>113</v>
      </c>
      <c r="P80" s="93" t="s">
        <v>114</v>
      </c>
      <c r="Q80" s="93" t="s">
        <v>115</v>
      </c>
      <c r="R80" s="93" t="s">
        <v>116</v>
      </c>
      <c r="S80" s="93" t="s">
        <v>117</v>
      </c>
      <c r="T80" s="94" t="s">
        <v>118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119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P82+P141</f>
        <v>0</v>
      </c>
      <c r="Q81" s="96"/>
      <c r="R81" s="185">
        <f>R82+R141</f>
        <v>97.016362000000015</v>
      </c>
      <c r="S81" s="96"/>
      <c r="T81" s="186">
        <f>T82+T141</f>
        <v>45.005000000000003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71</v>
      </c>
      <c r="AU81" s="17" t="s">
        <v>95</v>
      </c>
      <c r="BK81" s="187">
        <f>BK82+BK141</f>
        <v>0</v>
      </c>
    </row>
    <row r="82" s="12" customFormat="1" ht="25.92" customHeight="1">
      <c r="A82" s="12"/>
      <c r="B82" s="188"/>
      <c r="C82" s="189"/>
      <c r="D82" s="190" t="s">
        <v>71</v>
      </c>
      <c r="E82" s="191" t="s">
        <v>651</v>
      </c>
      <c r="F82" s="191" t="s">
        <v>652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SUM(P83:P140)</f>
        <v>0</v>
      </c>
      <c r="Q82" s="196"/>
      <c r="R82" s="197">
        <f>SUM(R83:R140)</f>
        <v>2.74044</v>
      </c>
      <c r="S82" s="196"/>
      <c r="T82" s="198">
        <f>SUM(T83:T140)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82</v>
      </c>
      <c r="AT82" s="200" t="s">
        <v>71</v>
      </c>
      <c r="AU82" s="200" t="s">
        <v>72</v>
      </c>
      <c r="AY82" s="199" t="s">
        <v>122</v>
      </c>
      <c r="BK82" s="201">
        <f>SUM(BK83:BK140)</f>
        <v>0</v>
      </c>
    </row>
    <row r="83" s="2" customFormat="1" ht="21.75" customHeight="1">
      <c r="A83" s="38"/>
      <c r="B83" s="39"/>
      <c r="C83" s="204" t="s">
        <v>80</v>
      </c>
      <c r="D83" s="204" t="s">
        <v>124</v>
      </c>
      <c r="E83" s="205" t="s">
        <v>653</v>
      </c>
      <c r="F83" s="206" t="s">
        <v>654</v>
      </c>
      <c r="G83" s="207" t="s">
        <v>428</v>
      </c>
      <c r="H83" s="208">
        <v>19</v>
      </c>
      <c r="I83" s="209"/>
      <c r="J83" s="210">
        <f>ROUND(I83*H83,2)</f>
        <v>0</v>
      </c>
      <c r="K83" s="206" t="s">
        <v>128</v>
      </c>
      <c r="L83" s="44"/>
      <c r="M83" s="211" t="s">
        <v>19</v>
      </c>
      <c r="N83" s="212" t="s">
        <v>43</v>
      </c>
      <c r="O83" s="84"/>
      <c r="P83" s="213">
        <f>O83*H83</f>
        <v>0</v>
      </c>
      <c r="Q83" s="213">
        <v>0</v>
      </c>
      <c r="R83" s="213">
        <f>Q83*H83</f>
        <v>0</v>
      </c>
      <c r="S83" s="213">
        <v>0</v>
      </c>
      <c r="T83" s="214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15" t="s">
        <v>225</v>
      </c>
      <c r="AT83" s="215" t="s">
        <v>124</v>
      </c>
      <c r="AU83" s="215" t="s">
        <v>80</v>
      </c>
      <c r="AY83" s="17" t="s">
        <v>122</v>
      </c>
      <c r="BE83" s="216">
        <f>IF(N83="základní",J83,0)</f>
        <v>0</v>
      </c>
      <c r="BF83" s="216">
        <f>IF(N83="snížená",J83,0)</f>
        <v>0</v>
      </c>
      <c r="BG83" s="216">
        <f>IF(N83="zákl. přenesená",J83,0)</f>
        <v>0</v>
      </c>
      <c r="BH83" s="216">
        <f>IF(N83="sníž. přenesená",J83,0)</f>
        <v>0</v>
      </c>
      <c r="BI83" s="216">
        <f>IF(N83="nulová",J83,0)</f>
        <v>0</v>
      </c>
      <c r="BJ83" s="17" t="s">
        <v>80</v>
      </c>
      <c r="BK83" s="216">
        <f>ROUND(I83*H83,2)</f>
        <v>0</v>
      </c>
      <c r="BL83" s="17" t="s">
        <v>225</v>
      </c>
      <c r="BM83" s="215" t="s">
        <v>82</v>
      </c>
    </row>
    <row r="84" s="2" customFormat="1">
      <c r="A84" s="38"/>
      <c r="B84" s="39"/>
      <c r="C84" s="40"/>
      <c r="D84" s="217" t="s">
        <v>131</v>
      </c>
      <c r="E84" s="40"/>
      <c r="F84" s="218" t="s">
        <v>655</v>
      </c>
      <c r="G84" s="40"/>
      <c r="H84" s="40"/>
      <c r="I84" s="219"/>
      <c r="J84" s="40"/>
      <c r="K84" s="40"/>
      <c r="L84" s="44"/>
      <c r="M84" s="220"/>
      <c r="N84" s="221"/>
      <c r="O84" s="84"/>
      <c r="P84" s="84"/>
      <c r="Q84" s="84"/>
      <c r="R84" s="84"/>
      <c r="S84" s="84"/>
      <c r="T84" s="85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131</v>
      </c>
      <c r="AU84" s="17" t="s">
        <v>80</v>
      </c>
    </row>
    <row r="85" s="2" customFormat="1" ht="16.5" customHeight="1">
      <c r="A85" s="38"/>
      <c r="B85" s="39"/>
      <c r="C85" s="204" t="s">
        <v>82</v>
      </c>
      <c r="D85" s="204" t="s">
        <v>124</v>
      </c>
      <c r="E85" s="205" t="s">
        <v>656</v>
      </c>
      <c r="F85" s="206" t="s">
        <v>657</v>
      </c>
      <c r="G85" s="207" t="s">
        <v>428</v>
      </c>
      <c r="H85" s="208">
        <v>19</v>
      </c>
      <c r="I85" s="209"/>
      <c r="J85" s="210">
        <f>ROUND(I85*H85,2)</f>
        <v>0</v>
      </c>
      <c r="K85" s="206" t="s">
        <v>128</v>
      </c>
      <c r="L85" s="44"/>
      <c r="M85" s="211" t="s">
        <v>19</v>
      </c>
      <c r="N85" s="212" t="s">
        <v>43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225</v>
      </c>
      <c r="AT85" s="215" t="s">
        <v>124</v>
      </c>
      <c r="AU85" s="215" t="s">
        <v>80</v>
      </c>
      <c r="AY85" s="17" t="s">
        <v>122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80</v>
      </c>
      <c r="BK85" s="216">
        <f>ROUND(I85*H85,2)</f>
        <v>0</v>
      </c>
      <c r="BL85" s="17" t="s">
        <v>225</v>
      </c>
      <c r="BM85" s="215" t="s">
        <v>129</v>
      </c>
    </row>
    <row r="86" s="2" customFormat="1">
      <c r="A86" s="38"/>
      <c r="B86" s="39"/>
      <c r="C86" s="40"/>
      <c r="D86" s="217" t="s">
        <v>131</v>
      </c>
      <c r="E86" s="40"/>
      <c r="F86" s="218" t="s">
        <v>658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131</v>
      </c>
      <c r="AU86" s="17" t="s">
        <v>80</v>
      </c>
    </row>
    <row r="87" s="2" customFormat="1" ht="16.5" customHeight="1">
      <c r="A87" s="38"/>
      <c r="B87" s="39"/>
      <c r="C87" s="204" t="s">
        <v>142</v>
      </c>
      <c r="D87" s="204" t="s">
        <v>124</v>
      </c>
      <c r="E87" s="205" t="s">
        <v>659</v>
      </c>
      <c r="F87" s="206" t="s">
        <v>660</v>
      </c>
      <c r="G87" s="207" t="s">
        <v>428</v>
      </c>
      <c r="H87" s="208">
        <v>19</v>
      </c>
      <c r="I87" s="209"/>
      <c r="J87" s="210">
        <f>ROUND(I87*H87,2)</f>
        <v>0</v>
      </c>
      <c r="K87" s="206" t="s">
        <v>128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225</v>
      </c>
      <c r="AT87" s="215" t="s">
        <v>124</v>
      </c>
      <c r="AU87" s="215" t="s">
        <v>80</v>
      </c>
      <c r="AY87" s="17" t="s">
        <v>122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80</v>
      </c>
      <c r="BK87" s="216">
        <f>ROUND(I87*H87,2)</f>
        <v>0</v>
      </c>
      <c r="BL87" s="17" t="s">
        <v>225</v>
      </c>
      <c r="BM87" s="215" t="s">
        <v>163</v>
      </c>
    </row>
    <row r="88" s="2" customFormat="1">
      <c r="A88" s="38"/>
      <c r="B88" s="39"/>
      <c r="C88" s="40"/>
      <c r="D88" s="217" t="s">
        <v>131</v>
      </c>
      <c r="E88" s="40"/>
      <c r="F88" s="218" t="s">
        <v>661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131</v>
      </c>
      <c r="AU88" s="17" t="s">
        <v>80</v>
      </c>
    </row>
    <row r="89" s="2" customFormat="1" ht="16.5" customHeight="1">
      <c r="A89" s="38"/>
      <c r="B89" s="39"/>
      <c r="C89" s="204" t="s">
        <v>129</v>
      </c>
      <c r="D89" s="204" t="s">
        <v>124</v>
      </c>
      <c r="E89" s="205" t="s">
        <v>662</v>
      </c>
      <c r="F89" s="206" t="s">
        <v>663</v>
      </c>
      <c r="G89" s="207" t="s">
        <v>428</v>
      </c>
      <c r="H89" s="208">
        <v>76</v>
      </c>
      <c r="I89" s="209"/>
      <c r="J89" s="210">
        <f>ROUND(I89*H89,2)</f>
        <v>0</v>
      </c>
      <c r="K89" s="206" t="s">
        <v>128</v>
      </c>
      <c r="L89" s="44"/>
      <c r="M89" s="211" t="s">
        <v>19</v>
      </c>
      <c r="N89" s="212" t="s">
        <v>43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225</v>
      </c>
      <c r="AT89" s="215" t="s">
        <v>124</v>
      </c>
      <c r="AU89" s="215" t="s">
        <v>80</v>
      </c>
      <c r="AY89" s="17" t="s">
        <v>122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80</v>
      </c>
      <c r="BK89" s="216">
        <f>ROUND(I89*H89,2)</f>
        <v>0</v>
      </c>
      <c r="BL89" s="17" t="s">
        <v>225</v>
      </c>
      <c r="BM89" s="215" t="s">
        <v>175</v>
      </c>
    </row>
    <row r="90" s="2" customFormat="1">
      <c r="A90" s="38"/>
      <c r="B90" s="39"/>
      <c r="C90" s="40"/>
      <c r="D90" s="217" t="s">
        <v>131</v>
      </c>
      <c r="E90" s="40"/>
      <c r="F90" s="218" t="s">
        <v>664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131</v>
      </c>
      <c r="AU90" s="17" t="s">
        <v>80</v>
      </c>
    </row>
    <row r="91" s="2" customFormat="1" ht="16.5" customHeight="1">
      <c r="A91" s="38"/>
      <c r="B91" s="39"/>
      <c r="C91" s="204" t="s">
        <v>154</v>
      </c>
      <c r="D91" s="204" t="s">
        <v>124</v>
      </c>
      <c r="E91" s="205" t="s">
        <v>665</v>
      </c>
      <c r="F91" s="206" t="s">
        <v>666</v>
      </c>
      <c r="G91" s="207" t="s">
        <v>428</v>
      </c>
      <c r="H91" s="208">
        <v>114</v>
      </c>
      <c r="I91" s="209"/>
      <c r="J91" s="210">
        <f>ROUND(I91*H91,2)</f>
        <v>0</v>
      </c>
      <c r="K91" s="206" t="s">
        <v>128</v>
      </c>
      <c r="L91" s="44"/>
      <c r="M91" s="211" t="s">
        <v>19</v>
      </c>
      <c r="N91" s="212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225</v>
      </c>
      <c r="AT91" s="215" t="s">
        <v>124</v>
      </c>
      <c r="AU91" s="215" t="s">
        <v>80</v>
      </c>
      <c r="AY91" s="17" t="s">
        <v>122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80</v>
      </c>
      <c r="BK91" s="216">
        <f>ROUND(I91*H91,2)</f>
        <v>0</v>
      </c>
      <c r="BL91" s="17" t="s">
        <v>225</v>
      </c>
      <c r="BM91" s="215" t="s">
        <v>187</v>
      </c>
    </row>
    <row r="92" s="2" customFormat="1">
      <c r="A92" s="38"/>
      <c r="B92" s="39"/>
      <c r="C92" s="40"/>
      <c r="D92" s="217" t="s">
        <v>131</v>
      </c>
      <c r="E92" s="40"/>
      <c r="F92" s="218" t="s">
        <v>667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131</v>
      </c>
      <c r="AU92" s="17" t="s">
        <v>80</v>
      </c>
    </row>
    <row r="93" s="2" customFormat="1" ht="16.5" customHeight="1">
      <c r="A93" s="38"/>
      <c r="B93" s="39"/>
      <c r="C93" s="204" t="s">
        <v>163</v>
      </c>
      <c r="D93" s="204" t="s">
        <v>124</v>
      </c>
      <c r="E93" s="205" t="s">
        <v>668</v>
      </c>
      <c r="F93" s="206" t="s">
        <v>669</v>
      </c>
      <c r="G93" s="207" t="s">
        <v>428</v>
      </c>
      <c r="H93" s="208">
        <v>19</v>
      </c>
      <c r="I93" s="209"/>
      <c r="J93" s="210">
        <f>ROUND(I93*H93,2)</f>
        <v>0</v>
      </c>
      <c r="K93" s="206" t="s">
        <v>128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225</v>
      </c>
      <c r="AT93" s="215" t="s">
        <v>124</v>
      </c>
      <c r="AU93" s="215" t="s">
        <v>80</v>
      </c>
      <c r="AY93" s="17" t="s">
        <v>122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80</v>
      </c>
      <c r="BK93" s="216">
        <f>ROUND(I93*H93,2)</f>
        <v>0</v>
      </c>
      <c r="BL93" s="17" t="s">
        <v>225</v>
      </c>
      <c r="BM93" s="215" t="s">
        <v>8</v>
      </c>
    </row>
    <row r="94" s="2" customFormat="1">
      <c r="A94" s="38"/>
      <c r="B94" s="39"/>
      <c r="C94" s="40"/>
      <c r="D94" s="217" t="s">
        <v>131</v>
      </c>
      <c r="E94" s="40"/>
      <c r="F94" s="218" t="s">
        <v>670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131</v>
      </c>
      <c r="AU94" s="17" t="s">
        <v>80</v>
      </c>
    </row>
    <row r="95" s="2" customFormat="1" ht="21.75" customHeight="1">
      <c r="A95" s="38"/>
      <c r="B95" s="39"/>
      <c r="C95" s="204" t="s">
        <v>170</v>
      </c>
      <c r="D95" s="204" t="s">
        <v>124</v>
      </c>
      <c r="E95" s="205" t="s">
        <v>671</v>
      </c>
      <c r="F95" s="206" t="s">
        <v>672</v>
      </c>
      <c r="G95" s="207" t="s">
        <v>673</v>
      </c>
      <c r="H95" s="208">
        <v>38</v>
      </c>
      <c r="I95" s="209"/>
      <c r="J95" s="210">
        <f>ROUND(I95*H95,2)</f>
        <v>0</v>
      </c>
      <c r="K95" s="206" t="s">
        <v>128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225</v>
      </c>
      <c r="AT95" s="215" t="s">
        <v>124</v>
      </c>
      <c r="AU95" s="215" t="s">
        <v>80</v>
      </c>
      <c r="AY95" s="17" t="s">
        <v>122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80</v>
      </c>
      <c r="BK95" s="216">
        <f>ROUND(I95*H95,2)</f>
        <v>0</v>
      </c>
      <c r="BL95" s="17" t="s">
        <v>225</v>
      </c>
      <c r="BM95" s="215" t="s">
        <v>211</v>
      </c>
    </row>
    <row r="96" s="2" customFormat="1">
      <c r="A96" s="38"/>
      <c r="B96" s="39"/>
      <c r="C96" s="40"/>
      <c r="D96" s="217" t="s">
        <v>131</v>
      </c>
      <c r="E96" s="40"/>
      <c r="F96" s="218" t="s">
        <v>674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131</v>
      </c>
      <c r="AU96" s="17" t="s">
        <v>80</v>
      </c>
    </row>
    <row r="97" s="2" customFormat="1" ht="16.5" customHeight="1">
      <c r="A97" s="38"/>
      <c r="B97" s="39"/>
      <c r="C97" s="204" t="s">
        <v>175</v>
      </c>
      <c r="D97" s="204" t="s">
        <v>124</v>
      </c>
      <c r="E97" s="205" t="s">
        <v>675</v>
      </c>
      <c r="F97" s="206" t="s">
        <v>676</v>
      </c>
      <c r="G97" s="207" t="s">
        <v>428</v>
      </c>
      <c r="H97" s="208">
        <v>19</v>
      </c>
      <c r="I97" s="209"/>
      <c r="J97" s="210">
        <f>ROUND(I97*H97,2)</f>
        <v>0</v>
      </c>
      <c r="K97" s="206" t="s">
        <v>128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225</v>
      </c>
      <c r="AT97" s="215" t="s">
        <v>124</v>
      </c>
      <c r="AU97" s="215" t="s">
        <v>80</v>
      </c>
      <c r="AY97" s="17" t="s">
        <v>122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80</v>
      </c>
      <c r="BK97" s="216">
        <f>ROUND(I97*H97,2)</f>
        <v>0</v>
      </c>
      <c r="BL97" s="17" t="s">
        <v>225</v>
      </c>
      <c r="BM97" s="215" t="s">
        <v>225</v>
      </c>
    </row>
    <row r="98" s="2" customFormat="1">
      <c r="A98" s="38"/>
      <c r="B98" s="39"/>
      <c r="C98" s="40"/>
      <c r="D98" s="217" t="s">
        <v>131</v>
      </c>
      <c r="E98" s="40"/>
      <c r="F98" s="218" t="s">
        <v>677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131</v>
      </c>
      <c r="AU98" s="17" t="s">
        <v>80</v>
      </c>
    </row>
    <row r="99" s="2" customFormat="1" ht="16.5" customHeight="1">
      <c r="A99" s="38"/>
      <c r="B99" s="39"/>
      <c r="C99" s="255" t="s">
        <v>182</v>
      </c>
      <c r="D99" s="255" t="s">
        <v>291</v>
      </c>
      <c r="E99" s="256" t="s">
        <v>678</v>
      </c>
      <c r="F99" s="257" t="s">
        <v>679</v>
      </c>
      <c r="G99" s="258" t="s">
        <v>428</v>
      </c>
      <c r="H99" s="259">
        <v>19</v>
      </c>
      <c r="I99" s="260"/>
      <c r="J99" s="261">
        <f>ROUND(I99*H99,2)</f>
        <v>0</v>
      </c>
      <c r="K99" s="257" t="s">
        <v>128</v>
      </c>
      <c r="L99" s="262"/>
      <c r="M99" s="263" t="s">
        <v>19</v>
      </c>
      <c r="N99" s="264" t="s">
        <v>43</v>
      </c>
      <c r="O99" s="84"/>
      <c r="P99" s="213">
        <f>O99*H99</f>
        <v>0</v>
      </c>
      <c r="Q99" s="213">
        <v>0.062</v>
      </c>
      <c r="R99" s="213">
        <f>Q99*H99</f>
        <v>1.1779999999999999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325</v>
      </c>
      <c r="AT99" s="215" t="s">
        <v>291</v>
      </c>
      <c r="AU99" s="215" t="s">
        <v>80</v>
      </c>
      <c r="AY99" s="17" t="s">
        <v>122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80</v>
      </c>
      <c r="BK99" s="216">
        <f>ROUND(I99*H99,2)</f>
        <v>0</v>
      </c>
      <c r="BL99" s="17" t="s">
        <v>225</v>
      </c>
      <c r="BM99" s="215" t="s">
        <v>238</v>
      </c>
    </row>
    <row r="100" s="2" customFormat="1" ht="16.5" customHeight="1">
      <c r="A100" s="38"/>
      <c r="B100" s="39"/>
      <c r="C100" s="255" t="s">
        <v>187</v>
      </c>
      <c r="D100" s="255" t="s">
        <v>291</v>
      </c>
      <c r="E100" s="256" t="s">
        <v>680</v>
      </c>
      <c r="F100" s="257" t="s">
        <v>681</v>
      </c>
      <c r="G100" s="258" t="s">
        <v>428</v>
      </c>
      <c r="H100" s="259">
        <v>19</v>
      </c>
      <c r="I100" s="260"/>
      <c r="J100" s="261">
        <f>ROUND(I100*H100,2)</f>
        <v>0</v>
      </c>
      <c r="K100" s="257" t="s">
        <v>128</v>
      </c>
      <c r="L100" s="262"/>
      <c r="M100" s="263" t="s">
        <v>19</v>
      </c>
      <c r="N100" s="264" t="s">
        <v>43</v>
      </c>
      <c r="O100" s="84"/>
      <c r="P100" s="213">
        <f>O100*H100</f>
        <v>0</v>
      </c>
      <c r="Q100" s="213">
        <v>0.0012999999999999999</v>
      </c>
      <c r="R100" s="213">
        <f>Q100*H100</f>
        <v>0.0247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325</v>
      </c>
      <c r="AT100" s="215" t="s">
        <v>291</v>
      </c>
      <c r="AU100" s="215" t="s">
        <v>80</v>
      </c>
      <c r="AY100" s="17" t="s">
        <v>122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80</v>
      </c>
      <c r="BK100" s="216">
        <f>ROUND(I100*H100,2)</f>
        <v>0</v>
      </c>
      <c r="BL100" s="17" t="s">
        <v>225</v>
      </c>
      <c r="BM100" s="215" t="s">
        <v>253</v>
      </c>
    </row>
    <row r="101" s="2" customFormat="1" ht="16.5" customHeight="1">
      <c r="A101" s="38"/>
      <c r="B101" s="39"/>
      <c r="C101" s="204" t="s">
        <v>192</v>
      </c>
      <c r="D101" s="204" t="s">
        <v>124</v>
      </c>
      <c r="E101" s="205" t="s">
        <v>682</v>
      </c>
      <c r="F101" s="206" t="s">
        <v>683</v>
      </c>
      <c r="G101" s="207" t="s">
        <v>428</v>
      </c>
      <c r="H101" s="208">
        <v>19</v>
      </c>
      <c r="I101" s="209"/>
      <c r="J101" s="210">
        <f>ROUND(I101*H101,2)</f>
        <v>0</v>
      </c>
      <c r="K101" s="206" t="s">
        <v>128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225</v>
      </c>
      <c r="AT101" s="215" t="s">
        <v>124</v>
      </c>
      <c r="AU101" s="215" t="s">
        <v>80</v>
      </c>
      <c r="AY101" s="17" t="s">
        <v>122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80</v>
      </c>
      <c r="BK101" s="216">
        <f>ROUND(I101*H101,2)</f>
        <v>0</v>
      </c>
      <c r="BL101" s="17" t="s">
        <v>225</v>
      </c>
      <c r="BM101" s="215" t="s">
        <v>264</v>
      </c>
    </row>
    <row r="102" s="2" customFormat="1">
      <c r="A102" s="38"/>
      <c r="B102" s="39"/>
      <c r="C102" s="40"/>
      <c r="D102" s="217" t="s">
        <v>131</v>
      </c>
      <c r="E102" s="40"/>
      <c r="F102" s="218" t="s">
        <v>684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131</v>
      </c>
      <c r="AU102" s="17" t="s">
        <v>80</v>
      </c>
    </row>
    <row r="103" s="2" customFormat="1" ht="16.5" customHeight="1">
      <c r="A103" s="38"/>
      <c r="B103" s="39"/>
      <c r="C103" s="255" t="s">
        <v>8</v>
      </c>
      <c r="D103" s="255" t="s">
        <v>291</v>
      </c>
      <c r="E103" s="256" t="s">
        <v>685</v>
      </c>
      <c r="F103" s="257" t="s">
        <v>686</v>
      </c>
      <c r="G103" s="258" t="s">
        <v>428</v>
      </c>
      <c r="H103" s="259">
        <v>19</v>
      </c>
      <c r="I103" s="260"/>
      <c r="J103" s="261">
        <f>ROUND(I103*H103,2)</f>
        <v>0</v>
      </c>
      <c r="K103" s="257" t="s">
        <v>128</v>
      </c>
      <c r="L103" s="262"/>
      <c r="M103" s="263" t="s">
        <v>19</v>
      </c>
      <c r="N103" s="264" t="s">
        <v>43</v>
      </c>
      <c r="O103" s="84"/>
      <c r="P103" s="213">
        <f>O103*H103</f>
        <v>0</v>
      </c>
      <c r="Q103" s="213">
        <v>0.00029999999999999997</v>
      </c>
      <c r="R103" s="213">
        <f>Q103*H103</f>
        <v>0.0056999999999999993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325</v>
      </c>
      <c r="AT103" s="215" t="s">
        <v>291</v>
      </c>
      <c r="AU103" s="215" t="s">
        <v>80</v>
      </c>
      <c r="AY103" s="17" t="s">
        <v>122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80</v>
      </c>
      <c r="BK103" s="216">
        <f>ROUND(I103*H103,2)</f>
        <v>0</v>
      </c>
      <c r="BL103" s="17" t="s">
        <v>225</v>
      </c>
      <c r="BM103" s="215" t="s">
        <v>277</v>
      </c>
    </row>
    <row r="104" s="2" customFormat="1" ht="16.5" customHeight="1">
      <c r="A104" s="38"/>
      <c r="B104" s="39"/>
      <c r="C104" s="204" t="s">
        <v>204</v>
      </c>
      <c r="D104" s="204" t="s">
        <v>124</v>
      </c>
      <c r="E104" s="205" t="s">
        <v>687</v>
      </c>
      <c r="F104" s="206" t="s">
        <v>688</v>
      </c>
      <c r="G104" s="207" t="s">
        <v>428</v>
      </c>
      <c r="H104" s="208">
        <v>19</v>
      </c>
      <c r="I104" s="209"/>
      <c r="J104" s="210">
        <f>ROUND(I104*H104,2)</f>
        <v>0</v>
      </c>
      <c r="K104" s="206" t="s">
        <v>128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225</v>
      </c>
      <c r="AT104" s="215" t="s">
        <v>124</v>
      </c>
      <c r="AU104" s="215" t="s">
        <v>80</v>
      </c>
      <c r="AY104" s="17" t="s">
        <v>122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80</v>
      </c>
      <c r="BK104" s="216">
        <f>ROUND(I104*H104,2)</f>
        <v>0</v>
      </c>
      <c r="BL104" s="17" t="s">
        <v>225</v>
      </c>
      <c r="BM104" s="215" t="s">
        <v>290</v>
      </c>
    </row>
    <row r="105" s="2" customFormat="1">
      <c r="A105" s="38"/>
      <c r="B105" s="39"/>
      <c r="C105" s="40"/>
      <c r="D105" s="217" t="s">
        <v>131</v>
      </c>
      <c r="E105" s="40"/>
      <c r="F105" s="218" t="s">
        <v>689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131</v>
      </c>
      <c r="AU105" s="17" t="s">
        <v>80</v>
      </c>
    </row>
    <row r="106" s="2" customFormat="1" ht="16.5" customHeight="1">
      <c r="A106" s="38"/>
      <c r="B106" s="39"/>
      <c r="C106" s="255" t="s">
        <v>211</v>
      </c>
      <c r="D106" s="255" t="s">
        <v>291</v>
      </c>
      <c r="E106" s="256" t="s">
        <v>690</v>
      </c>
      <c r="F106" s="257" t="s">
        <v>691</v>
      </c>
      <c r="G106" s="258" t="s">
        <v>692</v>
      </c>
      <c r="H106" s="259">
        <v>19</v>
      </c>
      <c r="I106" s="260"/>
      <c r="J106" s="261">
        <f>ROUND(I106*H106,2)</f>
        <v>0</v>
      </c>
      <c r="K106" s="257" t="s">
        <v>19</v>
      </c>
      <c r="L106" s="262"/>
      <c r="M106" s="263" t="s">
        <v>19</v>
      </c>
      <c r="N106" s="264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325</v>
      </c>
      <c r="AT106" s="215" t="s">
        <v>291</v>
      </c>
      <c r="AU106" s="215" t="s">
        <v>80</v>
      </c>
      <c r="AY106" s="17" t="s">
        <v>122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80</v>
      </c>
      <c r="BK106" s="216">
        <f>ROUND(I106*H106,2)</f>
        <v>0</v>
      </c>
      <c r="BL106" s="17" t="s">
        <v>225</v>
      </c>
      <c r="BM106" s="215" t="s">
        <v>301</v>
      </c>
    </row>
    <row r="107" s="2" customFormat="1" ht="24.15" customHeight="1">
      <c r="A107" s="38"/>
      <c r="B107" s="39"/>
      <c r="C107" s="204" t="s">
        <v>218</v>
      </c>
      <c r="D107" s="204" t="s">
        <v>124</v>
      </c>
      <c r="E107" s="205" t="s">
        <v>693</v>
      </c>
      <c r="F107" s="206" t="s">
        <v>694</v>
      </c>
      <c r="G107" s="207" t="s">
        <v>428</v>
      </c>
      <c r="H107" s="208">
        <v>45</v>
      </c>
      <c r="I107" s="209"/>
      <c r="J107" s="210">
        <f>ROUND(I107*H107,2)</f>
        <v>0</v>
      </c>
      <c r="K107" s="206" t="s">
        <v>128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225</v>
      </c>
      <c r="AT107" s="215" t="s">
        <v>124</v>
      </c>
      <c r="AU107" s="215" t="s">
        <v>80</v>
      </c>
      <c r="AY107" s="17" t="s">
        <v>122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80</v>
      </c>
      <c r="BK107" s="216">
        <f>ROUND(I107*H107,2)</f>
        <v>0</v>
      </c>
      <c r="BL107" s="17" t="s">
        <v>225</v>
      </c>
      <c r="BM107" s="215" t="s">
        <v>312</v>
      </c>
    </row>
    <row r="108" s="2" customFormat="1">
      <c r="A108" s="38"/>
      <c r="B108" s="39"/>
      <c r="C108" s="40"/>
      <c r="D108" s="217" t="s">
        <v>131</v>
      </c>
      <c r="E108" s="40"/>
      <c r="F108" s="218" t="s">
        <v>695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131</v>
      </c>
      <c r="AU108" s="17" t="s">
        <v>80</v>
      </c>
    </row>
    <row r="109" s="2" customFormat="1" ht="16.5" customHeight="1">
      <c r="A109" s="38"/>
      <c r="B109" s="39"/>
      <c r="C109" s="255" t="s">
        <v>225</v>
      </c>
      <c r="D109" s="255" t="s">
        <v>291</v>
      </c>
      <c r="E109" s="256" t="s">
        <v>696</v>
      </c>
      <c r="F109" s="257" t="s">
        <v>697</v>
      </c>
      <c r="G109" s="258" t="s">
        <v>692</v>
      </c>
      <c r="H109" s="259">
        <v>45</v>
      </c>
      <c r="I109" s="260"/>
      <c r="J109" s="261">
        <f>ROUND(I109*H109,2)</f>
        <v>0</v>
      </c>
      <c r="K109" s="257" t="s">
        <v>19</v>
      </c>
      <c r="L109" s="262"/>
      <c r="M109" s="263" t="s">
        <v>19</v>
      </c>
      <c r="N109" s="264" t="s">
        <v>43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325</v>
      </c>
      <c r="AT109" s="215" t="s">
        <v>291</v>
      </c>
      <c r="AU109" s="215" t="s">
        <v>80</v>
      </c>
      <c r="AY109" s="17" t="s">
        <v>122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80</v>
      </c>
      <c r="BK109" s="216">
        <f>ROUND(I109*H109,2)</f>
        <v>0</v>
      </c>
      <c r="BL109" s="17" t="s">
        <v>225</v>
      </c>
      <c r="BM109" s="215" t="s">
        <v>325</v>
      </c>
    </row>
    <row r="110" s="2" customFormat="1" ht="16.5" customHeight="1">
      <c r="A110" s="38"/>
      <c r="B110" s="39"/>
      <c r="C110" s="204" t="s">
        <v>231</v>
      </c>
      <c r="D110" s="204" t="s">
        <v>124</v>
      </c>
      <c r="E110" s="205" t="s">
        <v>698</v>
      </c>
      <c r="F110" s="206" t="s">
        <v>699</v>
      </c>
      <c r="G110" s="207" t="s">
        <v>423</v>
      </c>
      <c r="H110" s="208">
        <v>2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225</v>
      </c>
      <c r="AT110" s="215" t="s">
        <v>124</v>
      </c>
      <c r="AU110" s="215" t="s">
        <v>80</v>
      </c>
      <c r="AY110" s="17" t="s">
        <v>122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80</v>
      </c>
      <c r="BK110" s="216">
        <f>ROUND(I110*H110,2)</f>
        <v>0</v>
      </c>
      <c r="BL110" s="17" t="s">
        <v>225</v>
      </c>
      <c r="BM110" s="215" t="s">
        <v>338</v>
      </c>
    </row>
    <row r="111" s="2" customFormat="1" ht="24.15" customHeight="1">
      <c r="A111" s="38"/>
      <c r="B111" s="39"/>
      <c r="C111" s="204" t="s">
        <v>238</v>
      </c>
      <c r="D111" s="204" t="s">
        <v>124</v>
      </c>
      <c r="E111" s="205" t="s">
        <v>700</v>
      </c>
      <c r="F111" s="206" t="s">
        <v>701</v>
      </c>
      <c r="G111" s="207" t="s">
        <v>199</v>
      </c>
      <c r="H111" s="208">
        <v>38</v>
      </c>
      <c r="I111" s="209"/>
      <c r="J111" s="210">
        <f>ROUND(I111*H111,2)</f>
        <v>0</v>
      </c>
      <c r="K111" s="206" t="s">
        <v>128</v>
      </c>
      <c r="L111" s="44"/>
      <c r="M111" s="211" t="s">
        <v>19</v>
      </c>
      <c r="N111" s="212" t="s">
        <v>43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225</v>
      </c>
      <c r="AT111" s="215" t="s">
        <v>124</v>
      </c>
      <c r="AU111" s="215" t="s">
        <v>80</v>
      </c>
      <c r="AY111" s="17" t="s">
        <v>122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80</v>
      </c>
      <c r="BK111" s="216">
        <f>ROUND(I111*H111,2)</f>
        <v>0</v>
      </c>
      <c r="BL111" s="17" t="s">
        <v>225</v>
      </c>
      <c r="BM111" s="215" t="s">
        <v>352</v>
      </c>
    </row>
    <row r="112" s="2" customFormat="1">
      <c r="A112" s="38"/>
      <c r="B112" s="39"/>
      <c r="C112" s="40"/>
      <c r="D112" s="217" t="s">
        <v>131</v>
      </c>
      <c r="E112" s="40"/>
      <c r="F112" s="218" t="s">
        <v>702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131</v>
      </c>
      <c r="AU112" s="17" t="s">
        <v>80</v>
      </c>
    </row>
    <row r="113" s="2" customFormat="1" ht="16.5" customHeight="1">
      <c r="A113" s="38"/>
      <c r="B113" s="39"/>
      <c r="C113" s="255" t="s">
        <v>244</v>
      </c>
      <c r="D113" s="255" t="s">
        <v>291</v>
      </c>
      <c r="E113" s="256" t="s">
        <v>703</v>
      </c>
      <c r="F113" s="257" t="s">
        <v>704</v>
      </c>
      <c r="G113" s="258" t="s">
        <v>309</v>
      </c>
      <c r="H113" s="259">
        <v>24.699999999999999</v>
      </c>
      <c r="I113" s="260"/>
      <c r="J113" s="261">
        <f>ROUND(I113*H113,2)</f>
        <v>0</v>
      </c>
      <c r="K113" s="257" t="s">
        <v>128</v>
      </c>
      <c r="L113" s="262"/>
      <c r="M113" s="263" t="s">
        <v>19</v>
      </c>
      <c r="N113" s="264" t="s">
        <v>43</v>
      </c>
      <c r="O113" s="84"/>
      <c r="P113" s="213">
        <f>O113*H113</f>
        <v>0</v>
      </c>
      <c r="Q113" s="213">
        <v>0.001</v>
      </c>
      <c r="R113" s="213">
        <f>Q113*H113</f>
        <v>0.0247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325</v>
      </c>
      <c r="AT113" s="215" t="s">
        <v>291</v>
      </c>
      <c r="AU113" s="215" t="s">
        <v>80</v>
      </c>
      <c r="AY113" s="17" t="s">
        <v>122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80</v>
      </c>
      <c r="BK113" s="216">
        <f>ROUND(I113*H113,2)</f>
        <v>0</v>
      </c>
      <c r="BL113" s="17" t="s">
        <v>225</v>
      </c>
      <c r="BM113" s="215" t="s">
        <v>366</v>
      </c>
    </row>
    <row r="114" s="2" customFormat="1" ht="16.5" customHeight="1">
      <c r="A114" s="38"/>
      <c r="B114" s="39"/>
      <c r="C114" s="204" t="s">
        <v>253</v>
      </c>
      <c r="D114" s="204" t="s">
        <v>124</v>
      </c>
      <c r="E114" s="205" t="s">
        <v>705</v>
      </c>
      <c r="F114" s="206" t="s">
        <v>706</v>
      </c>
      <c r="G114" s="207" t="s">
        <v>428</v>
      </c>
      <c r="H114" s="208">
        <v>38</v>
      </c>
      <c r="I114" s="209"/>
      <c r="J114" s="210">
        <f>ROUND(I114*H114,2)</f>
        <v>0</v>
      </c>
      <c r="K114" s="206" t="s">
        <v>128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225</v>
      </c>
      <c r="AT114" s="215" t="s">
        <v>124</v>
      </c>
      <c r="AU114" s="215" t="s">
        <v>80</v>
      </c>
      <c r="AY114" s="17" t="s">
        <v>122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80</v>
      </c>
      <c r="BK114" s="216">
        <f>ROUND(I114*H114,2)</f>
        <v>0</v>
      </c>
      <c r="BL114" s="17" t="s">
        <v>225</v>
      </c>
      <c r="BM114" s="215" t="s">
        <v>377</v>
      </c>
    </row>
    <row r="115" s="2" customFormat="1">
      <c r="A115" s="38"/>
      <c r="B115" s="39"/>
      <c r="C115" s="40"/>
      <c r="D115" s="217" t="s">
        <v>131</v>
      </c>
      <c r="E115" s="40"/>
      <c r="F115" s="218" t="s">
        <v>707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131</v>
      </c>
      <c r="AU115" s="17" t="s">
        <v>80</v>
      </c>
    </row>
    <row r="116" s="2" customFormat="1" ht="16.5" customHeight="1">
      <c r="A116" s="38"/>
      <c r="B116" s="39"/>
      <c r="C116" s="255" t="s">
        <v>7</v>
      </c>
      <c r="D116" s="255" t="s">
        <v>291</v>
      </c>
      <c r="E116" s="256" t="s">
        <v>708</v>
      </c>
      <c r="F116" s="257" t="s">
        <v>709</v>
      </c>
      <c r="G116" s="258" t="s">
        <v>428</v>
      </c>
      <c r="H116" s="259">
        <v>19</v>
      </c>
      <c r="I116" s="260"/>
      <c r="J116" s="261">
        <f>ROUND(I116*H116,2)</f>
        <v>0</v>
      </c>
      <c r="K116" s="257" t="s">
        <v>128</v>
      </c>
      <c r="L116" s="262"/>
      <c r="M116" s="263" t="s">
        <v>19</v>
      </c>
      <c r="N116" s="264" t="s">
        <v>43</v>
      </c>
      <c r="O116" s="84"/>
      <c r="P116" s="213">
        <f>O116*H116</f>
        <v>0</v>
      </c>
      <c r="Q116" s="213">
        <v>0.00069999999999999999</v>
      </c>
      <c r="R116" s="213">
        <f>Q116*H116</f>
        <v>0.013299999999999999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325</v>
      </c>
      <c r="AT116" s="215" t="s">
        <v>291</v>
      </c>
      <c r="AU116" s="215" t="s">
        <v>80</v>
      </c>
      <c r="AY116" s="17" t="s">
        <v>122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80</v>
      </c>
      <c r="BK116" s="216">
        <f>ROUND(I116*H116,2)</f>
        <v>0</v>
      </c>
      <c r="BL116" s="17" t="s">
        <v>225</v>
      </c>
      <c r="BM116" s="215" t="s">
        <v>387</v>
      </c>
    </row>
    <row r="117" s="2" customFormat="1" ht="16.5" customHeight="1">
      <c r="A117" s="38"/>
      <c r="B117" s="39"/>
      <c r="C117" s="255" t="s">
        <v>264</v>
      </c>
      <c r="D117" s="255" t="s">
        <v>291</v>
      </c>
      <c r="E117" s="256" t="s">
        <v>710</v>
      </c>
      <c r="F117" s="257" t="s">
        <v>711</v>
      </c>
      <c r="G117" s="258" t="s">
        <v>428</v>
      </c>
      <c r="H117" s="259">
        <v>19</v>
      </c>
      <c r="I117" s="260"/>
      <c r="J117" s="261">
        <f>ROUND(I117*H117,2)</f>
        <v>0</v>
      </c>
      <c r="K117" s="257" t="s">
        <v>128</v>
      </c>
      <c r="L117" s="262"/>
      <c r="M117" s="263" t="s">
        <v>19</v>
      </c>
      <c r="N117" s="264" t="s">
        <v>43</v>
      </c>
      <c r="O117" s="84"/>
      <c r="P117" s="213">
        <f>O117*H117</f>
        <v>0</v>
      </c>
      <c r="Q117" s="213">
        <v>0.00016000000000000001</v>
      </c>
      <c r="R117" s="213">
        <f>Q117*H117</f>
        <v>0.0030400000000000002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325</v>
      </c>
      <c r="AT117" s="215" t="s">
        <v>291</v>
      </c>
      <c r="AU117" s="215" t="s">
        <v>80</v>
      </c>
      <c r="AY117" s="17" t="s">
        <v>122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80</v>
      </c>
      <c r="BK117" s="216">
        <f>ROUND(I117*H117,2)</f>
        <v>0</v>
      </c>
      <c r="BL117" s="17" t="s">
        <v>225</v>
      </c>
      <c r="BM117" s="215" t="s">
        <v>397</v>
      </c>
    </row>
    <row r="118" s="2" customFormat="1" ht="24.15" customHeight="1">
      <c r="A118" s="38"/>
      <c r="B118" s="39"/>
      <c r="C118" s="204" t="s">
        <v>270</v>
      </c>
      <c r="D118" s="204" t="s">
        <v>124</v>
      </c>
      <c r="E118" s="205" t="s">
        <v>712</v>
      </c>
      <c r="F118" s="206" t="s">
        <v>713</v>
      </c>
      <c r="G118" s="207" t="s">
        <v>199</v>
      </c>
      <c r="H118" s="208">
        <v>150</v>
      </c>
      <c r="I118" s="209"/>
      <c r="J118" s="210">
        <f>ROUND(I118*H118,2)</f>
        <v>0</v>
      </c>
      <c r="K118" s="206" t="s">
        <v>128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225</v>
      </c>
      <c r="AT118" s="215" t="s">
        <v>124</v>
      </c>
      <c r="AU118" s="215" t="s">
        <v>80</v>
      </c>
      <c r="AY118" s="17" t="s">
        <v>122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80</v>
      </c>
      <c r="BK118" s="216">
        <f>ROUND(I118*H118,2)</f>
        <v>0</v>
      </c>
      <c r="BL118" s="17" t="s">
        <v>225</v>
      </c>
      <c r="BM118" s="215" t="s">
        <v>410</v>
      </c>
    </row>
    <row r="119" s="2" customFormat="1">
      <c r="A119" s="38"/>
      <c r="B119" s="39"/>
      <c r="C119" s="40"/>
      <c r="D119" s="217" t="s">
        <v>131</v>
      </c>
      <c r="E119" s="40"/>
      <c r="F119" s="218" t="s">
        <v>714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131</v>
      </c>
      <c r="AU119" s="17" t="s">
        <v>80</v>
      </c>
    </row>
    <row r="120" s="2" customFormat="1" ht="16.5" customHeight="1">
      <c r="A120" s="38"/>
      <c r="B120" s="39"/>
      <c r="C120" s="255" t="s">
        <v>277</v>
      </c>
      <c r="D120" s="255" t="s">
        <v>291</v>
      </c>
      <c r="E120" s="256" t="s">
        <v>715</v>
      </c>
      <c r="F120" s="257" t="s">
        <v>716</v>
      </c>
      <c r="G120" s="258" t="s">
        <v>199</v>
      </c>
      <c r="H120" s="259">
        <v>150</v>
      </c>
      <c r="I120" s="260"/>
      <c r="J120" s="261">
        <f>ROUND(I120*H120,2)</f>
        <v>0</v>
      </c>
      <c r="K120" s="257" t="s">
        <v>128</v>
      </c>
      <c r="L120" s="262"/>
      <c r="M120" s="263" t="s">
        <v>19</v>
      </c>
      <c r="N120" s="264" t="s">
        <v>43</v>
      </c>
      <c r="O120" s="84"/>
      <c r="P120" s="213">
        <f>O120*H120</f>
        <v>0</v>
      </c>
      <c r="Q120" s="213">
        <v>0.00016000000000000001</v>
      </c>
      <c r="R120" s="213">
        <f>Q120*H120</f>
        <v>0.024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325</v>
      </c>
      <c r="AT120" s="215" t="s">
        <v>291</v>
      </c>
      <c r="AU120" s="215" t="s">
        <v>80</v>
      </c>
      <c r="AY120" s="17" t="s">
        <v>122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80</v>
      </c>
      <c r="BK120" s="216">
        <f>ROUND(I120*H120,2)</f>
        <v>0</v>
      </c>
      <c r="BL120" s="17" t="s">
        <v>225</v>
      </c>
      <c r="BM120" s="215" t="s">
        <v>420</v>
      </c>
    </row>
    <row r="121" s="2" customFormat="1" ht="24.15" customHeight="1">
      <c r="A121" s="38"/>
      <c r="B121" s="39"/>
      <c r="C121" s="204" t="s">
        <v>283</v>
      </c>
      <c r="D121" s="204" t="s">
        <v>124</v>
      </c>
      <c r="E121" s="205" t="s">
        <v>717</v>
      </c>
      <c r="F121" s="206" t="s">
        <v>718</v>
      </c>
      <c r="G121" s="207" t="s">
        <v>428</v>
      </c>
      <c r="H121" s="208">
        <v>270</v>
      </c>
      <c r="I121" s="209"/>
      <c r="J121" s="210">
        <f>ROUND(I121*H121,2)</f>
        <v>0</v>
      </c>
      <c r="K121" s="206" t="s">
        <v>128</v>
      </c>
      <c r="L121" s="44"/>
      <c r="M121" s="211" t="s">
        <v>19</v>
      </c>
      <c r="N121" s="212" t="s">
        <v>43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225</v>
      </c>
      <c r="AT121" s="215" t="s">
        <v>124</v>
      </c>
      <c r="AU121" s="215" t="s">
        <v>80</v>
      </c>
      <c r="AY121" s="17" t="s">
        <v>122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80</v>
      </c>
      <c r="BK121" s="216">
        <f>ROUND(I121*H121,2)</f>
        <v>0</v>
      </c>
      <c r="BL121" s="17" t="s">
        <v>225</v>
      </c>
      <c r="BM121" s="215" t="s">
        <v>430</v>
      </c>
    </row>
    <row r="122" s="2" customFormat="1">
      <c r="A122" s="38"/>
      <c r="B122" s="39"/>
      <c r="C122" s="40"/>
      <c r="D122" s="217" t="s">
        <v>131</v>
      </c>
      <c r="E122" s="40"/>
      <c r="F122" s="218" t="s">
        <v>719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131</v>
      </c>
      <c r="AU122" s="17" t="s">
        <v>80</v>
      </c>
    </row>
    <row r="123" s="2" customFormat="1" ht="24.15" customHeight="1">
      <c r="A123" s="38"/>
      <c r="B123" s="39"/>
      <c r="C123" s="204" t="s">
        <v>290</v>
      </c>
      <c r="D123" s="204" t="s">
        <v>124</v>
      </c>
      <c r="E123" s="205" t="s">
        <v>720</v>
      </c>
      <c r="F123" s="206" t="s">
        <v>721</v>
      </c>
      <c r="G123" s="207" t="s">
        <v>428</v>
      </c>
      <c r="H123" s="208">
        <v>180</v>
      </c>
      <c r="I123" s="209"/>
      <c r="J123" s="210">
        <f>ROUND(I123*H123,2)</f>
        <v>0</v>
      </c>
      <c r="K123" s="206" t="s">
        <v>128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225</v>
      </c>
      <c r="AT123" s="215" t="s">
        <v>124</v>
      </c>
      <c r="AU123" s="215" t="s">
        <v>80</v>
      </c>
      <c r="AY123" s="17" t="s">
        <v>122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80</v>
      </c>
      <c r="BK123" s="216">
        <f>ROUND(I123*H123,2)</f>
        <v>0</v>
      </c>
      <c r="BL123" s="17" t="s">
        <v>225</v>
      </c>
      <c r="BM123" s="215" t="s">
        <v>439</v>
      </c>
    </row>
    <row r="124" s="2" customFormat="1">
      <c r="A124" s="38"/>
      <c r="B124" s="39"/>
      <c r="C124" s="40"/>
      <c r="D124" s="217" t="s">
        <v>131</v>
      </c>
      <c r="E124" s="40"/>
      <c r="F124" s="218" t="s">
        <v>722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131</v>
      </c>
      <c r="AU124" s="17" t="s">
        <v>80</v>
      </c>
    </row>
    <row r="125" s="2" customFormat="1" ht="16.5" customHeight="1">
      <c r="A125" s="38"/>
      <c r="B125" s="39"/>
      <c r="C125" s="255" t="s">
        <v>296</v>
      </c>
      <c r="D125" s="255" t="s">
        <v>291</v>
      </c>
      <c r="E125" s="256" t="s">
        <v>723</v>
      </c>
      <c r="F125" s="257" t="s">
        <v>724</v>
      </c>
      <c r="G125" s="258" t="s">
        <v>692</v>
      </c>
      <c r="H125" s="259">
        <v>40</v>
      </c>
      <c r="I125" s="260"/>
      <c r="J125" s="261">
        <f>ROUND(I125*H125,2)</f>
        <v>0</v>
      </c>
      <c r="K125" s="257" t="s">
        <v>19</v>
      </c>
      <c r="L125" s="262"/>
      <c r="M125" s="263" t="s">
        <v>19</v>
      </c>
      <c r="N125" s="264" t="s">
        <v>43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325</v>
      </c>
      <c r="AT125" s="215" t="s">
        <v>291</v>
      </c>
      <c r="AU125" s="215" t="s">
        <v>80</v>
      </c>
      <c r="AY125" s="17" t="s">
        <v>122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80</v>
      </c>
      <c r="BK125" s="216">
        <f>ROUND(I125*H125,2)</f>
        <v>0</v>
      </c>
      <c r="BL125" s="17" t="s">
        <v>225</v>
      </c>
      <c r="BM125" s="215" t="s">
        <v>448</v>
      </c>
    </row>
    <row r="126" s="2" customFormat="1" ht="24.15" customHeight="1">
      <c r="A126" s="38"/>
      <c r="B126" s="39"/>
      <c r="C126" s="204" t="s">
        <v>301</v>
      </c>
      <c r="D126" s="204" t="s">
        <v>124</v>
      </c>
      <c r="E126" s="205" t="s">
        <v>725</v>
      </c>
      <c r="F126" s="206" t="s">
        <v>726</v>
      </c>
      <c r="G126" s="207" t="s">
        <v>199</v>
      </c>
      <c r="H126" s="208">
        <v>760</v>
      </c>
      <c r="I126" s="209"/>
      <c r="J126" s="210">
        <f>ROUND(I126*H126,2)</f>
        <v>0</v>
      </c>
      <c r="K126" s="206" t="s">
        <v>128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225</v>
      </c>
      <c r="AT126" s="215" t="s">
        <v>124</v>
      </c>
      <c r="AU126" s="215" t="s">
        <v>80</v>
      </c>
      <c r="AY126" s="17" t="s">
        <v>122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80</v>
      </c>
      <c r="BK126" s="216">
        <f>ROUND(I126*H126,2)</f>
        <v>0</v>
      </c>
      <c r="BL126" s="17" t="s">
        <v>225</v>
      </c>
      <c r="BM126" s="215" t="s">
        <v>457</v>
      </c>
    </row>
    <row r="127" s="2" customFormat="1">
      <c r="A127" s="38"/>
      <c r="B127" s="39"/>
      <c r="C127" s="40"/>
      <c r="D127" s="217" t="s">
        <v>131</v>
      </c>
      <c r="E127" s="40"/>
      <c r="F127" s="218" t="s">
        <v>727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131</v>
      </c>
      <c r="AU127" s="17" t="s">
        <v>80</v>
      </c>
    </row>
    <row r="128" s="2" customFormat="1" ht="16.5" customHeight="1">
      <c r="A128" s="38"/>
      <c r="B128" s="39"/>
      <c r="C128" s="255" t="s">
        <v>306</v>
      </c>
      <c r="D128" s="255" t="s">
        <v>291</v>
      </c>
      <c r="E128" s="256" t="s">
        <v>728</v>
      </c>
      <c r="F128" s="257" t="s">
        <v>729</v>
      </c>
      <c r="G128" s="258" t="s">
        <v>199</v>
      </c>
      <c r="H128" s="259">
        <v>760</v>
      </c>
      <c r="I128" s="260"/>
      <c r="J128" s="261">
        <f>ROUND(I128*H128,2)</f>
        <v>0</v>
      </c>
      <c r="K128" s="257" t="s">
        <v>128</v>
      </c>
      <c r="L128" s="262"/>
      <c r="M128" s="263" t="s">
        <v>19</v>
      </c>
      <c r="N128" s="264" t="s">
        <v>43</v>
      </c>
      <c r="O128" s="84"/>
      <c r="P128" s="213">
        <f>O128*H128</f>
        <v>0</v>
      </c>
      <c r="Q128" s="213">
        <v>0.00089999999999999998</v>
      </c>
      <c r="R128" s="213">
        <f>Q128*H128</f>
        <v>0.68399999999999994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325</v>
      </c>
      <c r="AT128" s="215" t="s">
        <v>291</v>
      </c>
      <c r="AU128" s="215" t="s">
        <v>80</v>
      </c>
      <c r="AY128" s="17" t="s">
        <v>122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80</v>
      </c>
      <c r="BK128" s="216">
        <f>ROUND(I128*H128,2)</f>
        <v>0</v>
      </c>
      <c r="BL128" s="17" t="s">
        <v>225</v>
      </c>
      <c r="BM128" s="215" t="s">
        <v>467</v>
      </c>
    </row>
    <row r="129" s="2" customFormat="1" ht="24.15" customHeight="1">
      <c r="A129" s="38"/>
      <c r="B129" s="39"/>
      <c r="C129" s="204" t="s">
        <v>312</v>
      </c>
      <c r="D129" s="204" t="s">
        <v>124</v>
      </c>
      <c r="E129" s="205" t="s">
        <v>730</v>
      </c>
      <c r="F129" s="206" t="s">
        <v>731</v>
      </c>
      <c r="G129" s="207" t="s">
        <v>199</v>
      </c>
      <c r="H129" s="208">
        <v>760</v>
      </c>
      <c r="I129" s="209"/>
      <c r="J129" s="210">
        <f>ROUND(I129*H129,2)</f>
        <v>0</v>
      </c>
      <c r="K129" s="206" t="s">
        <v>128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2.0000000000000002E-05</v>
      </c>
      <c r="R129" s="213">
        <f>Q129*H129</f>
        <v>0.015200000000000002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225</v>
      </c>
      <c r="AT129" s="215" t="s">
        <v>124</v>
      </c>
      <c r="AU129" s="215" t="s">
        <v>80</v>
      </c>
      <c r="AY129" s="17" t="s">
        <v>122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80</v>
      </c>
      <c r="BK129" s="216">
        <f>ROUND(I129*H129,2)</f>
        <v>0</v>
      </c>
      <c r="BL129" s="17" t="s">
        <v>225</v>
      </c>
      <c r="BM129" s="215" t="s">
        <v>476</v>
      </c>
    </row>
    <row r="130" s="2" customFormat="1">
      <c r="A130" s="38"/>
      <c r="B130" s="39"/>
      <c r="C130" s="40"/>
      <c r="D130" s="217" t="s">
        <v>131</v>
      </c>
      <c r="E130" s="40"/>
      <c r="F130" s="218" t="s">
        <v>732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131</v>
      </c>
      <c r="AU130" s="17" t="s">
        <v>80</v>
      </c>
    </row>
    <row r="131" s="2" customFormat="1" ht="16.5" customHeight="1">
      <c r="A131" s="38"/>
      <c r="B131" s="39"/>
      <c r="C131" s="255" t="s">
        <v>318</v>
      </c>
      <c r="D131" s="255" t="s">
        <v>291</v>
      </c>
      <c r="E131" s="256" t="s">
        <v>733</v>
      </c>
      <c r="F131" s="257" t="s">
        <v>734</v>
      </c>
      <c r="G131" s="258" t="s">
        <v>309</v>
      </c>
      <c r="H131" s="259">
        <v>760</v>
      </c>
      <c r="I131" s="260"/>
      <c r="J131" s="261">
        <f>ROUND(I131*H131,2)</f>
        <v>0</v>
      </c>
      <c r="K131" s="257" t="s">
        <v>128</v>
      </c>
      <c r="L131" s="262"/>
      <c r="M131" s="263" t="s">
        <v>19</v>
      </c>
      <c r="N131" s="264" t="s">
        <v>43</v>
      </c>
      <c r="O131" s="84"/>
      <c r="P131" s="213">
        <f>O131*H131</f>
        <v>0</v>
      </c>
      <c r="Q131" s="213">
        <v>0.001</v>
      </c>
      <c r="R131" s="213">
        <f>Q131*H131</f>
        <v>0.76000000000000001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325</v>
      </c>
      <c r="AT131" s="215" t="s">
        <v>291</v>
      </c>
      <c r="AU131" s="215" t="s">
        <v>80</v>
      </c>
      <c r="AY131" s="17" t="s">
        <v>122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80</v>
      </c>
      <c r="BK131" s="216">
        <f>ROUND(I131*H131,2)</f>
        <v>0</v>
      </c>
      <c r="BL131" s="17" t="s">
        <v>225</v>
      </c>
      <c r="BM131" s="215" t="s">
        <v>488</v>
      </c>
    </row>
    <row r="132" s="2" customFormat="1" ht="16.5" customHeight="1">
      <c r="A132" s="38"/>
      <c r="B132" s="39"/>
      <c r="C132" s="204" t="s">
        <v>325</v>
      </c>
      <c r="D132" s="204" t="s">
        <v>124</v>
      </c>
      <c r="E132" s="205" t="s">
        <v>735</v>
      </c>
      <c r="F132" s="206" t="s">
        <v>736</v>
      </c>
      <c r="G132" s="207" t="s">
        <v>428</v>
      </c>
      <c r="H132" s="208">
        <v>30</v>
      </c>
      <c r="I132" s="209"/>
      <c r="J132" s="210">
        <f>ROUND(I132*H132,2)</f>
        <v>0</v>
      </c>
      <c r="K132" s="206" t="s">
        <v>128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225</v>
      </c>
      <c r="AT132" s="215" t="s">
        <v>124</v>
      </c>
      <c r="AU132" s="215" t="s">
        <v>80</v>
      </c>
      <c r="AY132" s="17" t="s">
        <v>122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80</v>
      </c>
      <c r="BK132" s="216">
        <f>ROUND(I132*H132,2)</f>
        <v>0</v>
      </c>
      <c r="BL132" s="17" t="s">
        <v>225</v>
      </c>
      <c r="BM132" s="215" t="s">
        <v>499</v>
      </c>
    </row>
    <row r="133" s="2" customFormat="1">
      <c r="A133" s="38"/>
      <c r="B133" s="39"/>
      <c r="C133" s="40"/>
      <c r="D133" s="217" t="s">
        <v>131</v>
      </c>
      <c r="E133" s="40"/>
      <c r="F133" s="218" t="s">
        <v>737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131</v>
      </c>
      <c r="AU133" s="17" t="s">
        <v>80</v>
      </c>
    </row>
    <row r="134" s="2" customFormat="1" ht="16.5" customHeight="1">
      <c r="A134" s="38"/>
      <c r="B134" s="39"/>
      <c r="C134" s="255" t="s">
        <v>330</v>
      </c>
      <c r="D134" s="255" t="s">
        <v>291</v>
      </c>
      <c r="E134" s="256" t="s">
        <v>738</v>
      </c>
      <c r="F134" s="257" t="s">
        <v>739</v>
      </c>
      <c r="G134" s="258" t="s">
        <v>428</v>
      </c>
      <c r="H134" s="259">
        <v>30</v>
      </c>
      <c r="I134" s="260"/>
      <c r="J134" s="261">
        <f>ROUND(I134*H134,2)</f>
        <v>0</v>
      </c>
      <c r="K134" s="257" t="s">
        <v>128</v>
      </c>
      <c r="L134" s="262"/>
      <c r="M134" s="263" t="s">
        <v>19</v>
      </c>
      <c r="N134" s="264" t="s">
        <v>43</v>
      </c>
      <c r="O134" s="84"/>
      <c r="P134" s="213">
        <f>O134*H134</f>
        <v>0</v>
      </c>
      <c r="Q134" s="213">
        <v>0.00025999999999999998</v>
      </c>
      <c r="R134" s="213">
        <f>Q134*H134</f>
        <v>0.0077999999999999996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325</v>
      </c>
      <c r="AT134" s="215" t="s">
        <v>291</v>
      </c>
      <c r="AU134" s="215" t="s">
        <v>80</v>
      </c>
      <c r="AY134" s="17" t="s">
        <v>122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80</v>
      </c>
      <c r="BK134" s="216">
        <f>ROUND(I134*H134,2)</f>
        <v>0</v>
      </c>
      <c r="BL134" s="17" t="s">
        <v>225</v>
      </c>
      <c r="BM134" s="215" t="s">
        <v>509</v>
      </c>
    </row>
    <row r="135" s="2" customFormat="1" ht="16.5" customHeight="1">
      <c r="A135" s="38"/>
      <c r="B135" s="39"/>
      <c r="C135" s="204" t="s">
        <v>338</v>
      </c>
      <c r="D135" s="204" t="s">
        <v>124</v>
      </c>
      <c r="E135" s="205" t="s">
        <v>740</v>
      </c>
      <c r="F135" s="206" t="s">
        <v>741</v>
      </c>
      <c r="G135" s="207" t="s">
        <v>423</v>
      </c>
      <c r="H135" s="208">
        <v>1</v>
      </c>
      <c r="I135" s="209"/>
      <c r="J135" s="210">
        <f>ROUND(I135*H135,2)</f>
        <v>0</v>
      </c>
      <c r="K135" s="206" t="s">
        <v>128</v>
      </c>
      <c r="L135" s="44"/>
      <c r="M135" s="211" t="s">
        <v>19</v>
      </c>
      <c r="N135" s="212" t="s">
        <v>43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225</v>
      </c>
      <c r="AT135" s="215" t="s">
        <v>124</v>
      </c>
      <c r="AU135" s="215" t="s">
        <v>80</v>
      </c>
      <c r="AY135" s="17" t="s">
        <v>122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80</v>
      </c>
      <c r="BK135" s="216">
        <f>ROUND(I135*H135,2)</f>
        <v>0</v>
      </c>
      <c r="BL135" s="17" t="s">
        <v>225</v>
      </c>
      <c r="BM135" s="215" t="s">
        <v>521</v>
      </c>
    </row>
    <row r="136" s="2" customFormat="1">
      <c r="A136" s="38"/>
      <c r="B136" s="39"/>
      <c r="C136" s="40"/>
      <c r="D136" s="217" t="s">
        <v>131</v>
      </c>
      <c r="E136" s="40"/>
      <c r="F136" s="218" t="s">
        <v>742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131</v>
      </c>
      <c r="AU136" s="17" t="s">
        <v>80</v>
      </c>
    </row>
    <row r="137" s="2" customFormat="1" ht="24.15" customHeight="1">
      <c r="A137" s="38"/>
      <c r="B137" s="39"/>
      <c r="C137" s="204" t="s">
        <v>345</v>
      </c>
      <c r="D137" s="204" t="s">
        <v>124</v>
      </c>
      <c r="E137" s="205" t="s">
        <v>743</v>
      </c>
      <c r="F137" s="206" t="s">
        <v>744</v>
      </c>
      <c r="G137" s="207" t="s">
        <v>428</v>
      </c>
      <c r="H137" s="208">
        <v>1</v>
      </c>
      <c r="I137" s="209"/>
      <c r="J137" s="210">
        <f>ROUND(I137*H137,2)</f>
        <v>0</v>
      </c>
      <c r="K137" s="206" t="s">
        <v>128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225</v>
      </c>
      <c r="AT137" s="215" t="s">
        <v>124</v>
      </c>
      <c r="AU137" s="215" t="s">
        <v>80</v>
      </c>
      <c r="AY137" s="17" t="s">
        <v>122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80</v>
      </c>
      <c r="BK137" s="216">
        <f>ROUND(I137*H137,2)</f>
        <v>0</v>
      </c>
      <c r="BL137" s="17" t="s">
        <v>225</v>
      </c>
      <c r="BM137" s="215" t="s">
        <v>533</v>
      </c>
    </row>
    <row r="138" s="2" customFormat="1">
      <c r="A138" s="38"/>
      <c r="B138" s="39"/>
      <c r="C138" s="40"/>
      <c r="D138" s="217" t="s">
        <v>131</v>
      </c>
      <c r="E138" s="40"/>
      <c r="F138" s="218" t="s">
        <v>745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131</v>
      </c>
      <c r="AU138" s="17" t="s">
        <v>80</v>
      </c>
    </row>
    <row r="139" s="2" customFormat="1" ht="37.8" customHeight="1">
      <c r="A139" s="38"/>
      <c r="B139" s="39"/>
      <c r="C139" s="204" t="s">
        <v>352</v>
      </c>
      <c r="D139" s="204" t="s">
        <v>124</v>
      </c>
      <c r="E139" s="205" t="s">
        <v>746</v>
      </c>
      <c r="F139" s="206" t="s">
        <v>747</v>
      </c>
      <c r="G139" s="207" t="s">
        <v>428</v>
      </c>
      <c r="H139" s="208">
        <v>1</v>
      </c>
      <c r="I139" s="209"/>
      <c r="J139" s="210">
        <f>ROUND(I139*H139,2)</f>
        <v>0</v>
      </c>
      <c r="K139" s="206" t="s">
        <v>128</v>
      </c>
      <c r="L139" s="44"/>
      <c r="M139" s="211" t="s">
        <v>19</v>
      </c>
      <c r="N139" s="212" t="s">
        <v>43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225</v>
      </c>
      <c r="AT139" s="215" t="s">
        <v>124</v>
      </c>
      <c r="AU139" s="215" t="s">
        <v>80</v>
      </c>
      <c r="AY139" s="17" t="s">
        <v>122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80</v>
      </c>
      <c r="BK139" s="216">
        <f>ROUND(I139*H139,2)</f>
        <v>0</v>
      </c>
      <c r="BL139" s="17" t="s">
        <v>225</v>
      </c>
      <c r="BM139" s="215" t="s">
        <v>548</v>
      </c>
    </row>
    <row r="140" s="2" customFormat="1">
      <c r="A140" s="38"/>
      <c r="B140" s="39"/>
      <c r="C140" s="40"/>
      <c r="D140" s="217" t="s">
        <v>131</v>
      </c>
      <c r="E140" s="40"/>
      <c r="F140" s="218" t="s">
        <v>748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131</v>
      </c>
      <c r="AU140" s="17" t="s">
        <v>80</v>
      </c>
    </row>
    <row r="141" s="12" customFormat="1" ht="25.92" customHeight="1">
      <c r="A141" s="12"/>
      <c r="B141" s="188"/>
      <c r="C141" s="189"/>
      <c r="D141" s="190" t="s">
        <v>71</v>
      </c>
      <c r="E141" s="191" t="s">
        <v>587</v>
      </c>
      <c r="F141" s="191" t="s">
        <v>588</v>
      </c>
      <c r="G141" s="189"/>
      <c r="H141" s="189"/>
      <c r="I141" s="192"/>
      <c r="J141" s="193">
        <f>BK141</f>
        <v>0</v>
      </c>
      <c r="K141" s="189"/>
      <c r="L141" s="194"/>
      <c r="M141" s="195"/>
      <c r="N141" s="196"/>
      <c r="O141" s="196"/>
      <c r="P141" s="197">
        <f>SUM(P142:P215)</f>
        <v>0</v>
      </c>
      <c r="Q141" s="196"/>
      <c r="R141" s="197">
        <f>SUM(R142:R215)</f>
        <v>94.275922000000008</v>
      </c>
      <c r="S141" s="196"/>
      <c r="T141" s="198">
        <f>SUM(T142:T215)</f>
        <v>45.005000000000003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142</v>
      </c>
      <c r="AT141" s="200" t="s">
        <v>71</v>
      </c>
      <c r="AU141" s="200" t="s">
        <v>72</v>
      </c>
      <c r="AY141" s="199" t="s">
        <v>122</v>
      </c>
      <c r="BK141" s="201">
        <f>SUM(BK142:BK215)</f>
        <v>0</v>
      </c>
    </row>
    <row r="142" s="2" customFormat="1" ht="16.5" customHeight="1">
      <c r="A142" s="38"/>
      <c r="B142" s="39"/>
      <c r="C142" s="204" t="s">
        <v>359</v>
      </c>
      <c r="D142" s="204" t="s">
        <v>124</v>
      </c>
      <c r="E142" s="205" t="s">
        <v>749</v>
      </c>
      <c r="F142" s="206" t="s">
        <v>750</v>
      </c>
      <c r="G142" s="207" t="s">
        <v>221</v>
      </c>
      <c r="H142" s="208">
        <v>19</v>
      </c>
      <c r="I142" s="209"/>
      <c r="J142" s="210">
        <f>ROUND(I142*H142,2)</f>
        <v>0</v>
      </c>
      <c r="K142" s="206" t="s">
        <v>128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2.2000000000000002</v>
      </c>
      <c r="T142" s="214">
        <f>S142*H142</f>
        <v>41.800000000000004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499</v>
      </c>
      <c r="AT142" s="215" t="s">
        <v>124</v>
      </c>
      <c r="AU142" s="215" t="s">
        <v>80</v>
      </c>
      <c r="AY142" s="17" t="s">
        <v>122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80</v>
      </c>
      <c r="BK142" s="216">
        <f>ROUND(I142*H142,2)</f>
        <v>0</v>
      </c>
      <c r="BL142" s="17" t="s">
        <v>499</v>
      </c>
      <c r="BM142" s="215" t="s">
        <v>558</v>
      </c>
    </row>
    <row r="143" s="2" customFormat="1">
      <c r="A143" s="38"/>
      <c r="B143" s="39"/>
      <c r="C143" s="40"/>
      <c r="D143" s="217" t="s">
        <v>131</v>
      </c>
      <c r="E143" s="40"/>
      <c r="F143" s="218" t="s">
        <v>751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131</v>
      </c>
      <c r="AU143" s="17" t="s">
        <v>80</v>
      </c>
    </row>
    <row r="144" s="2" customFormat="1" ht="24.15" customHeight="1">
      <c r="A144" s="38"/>
      <c r="B144" s="39"/>
      <c r="C144" s="204" t="s">
        <v>366</v>
      </c>
      <c r="D144" s="204" t="s">
        <v>124</v>
      </c>
      <c r="E144" s="205" t="s">
        <v>752</v>
      </c>
      <c r="F144" s="206" t="s">
        <v>753</v>
      </c>
      <c r="G144" s="207" t="s">
        <v>221</v>
      </c>
      <c r="H144" s="208">
        <v>19</v>
      </c>
      <c r="I144" s="209"/>
      <c r="J144" s="210">
        <f>ROUND(I144*H144,2)</f>
        <v>0</v>
      </c>
      <c r="K144" s="206" t="s">
        <v>128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499</v>
      </c>
      <c r="AT144" s="215" t="s">
        <v>124</v>
      </c>
      <c r="AU144" s="215" t="s">
        <v>80</v>
      </c>
      <c r="AY144" s="17" t="s">
        <v>122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80</v>
      </c>
      <c r="BK144" s="216">
        <f>ROUND(I144*H144,2)</f>
        <v>0</v>
      </c>
      <c r="BL144" s="17" t="s">
        <v>499</v>
      </c>
      <c r="BM144" s="215" t="s">
        <v>569</v>
      </c>
    </row>
    <row r="145" s="2" customFormat="1">
      <c r="A145" s="38"/>
      <c r="B145" s="39"/>
      <c r="C145" s="40"/>
      <c r="D145" s="217" t="s">
        <v>131</v>
      </c>
      <c r="E145" s="40"/>
      <c r="F145" s="218" t="s">
        <v>754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131</v>
      </c>
      <c r="AU145" s="17" t="s">
        <v>80</v>
      </c>
    </row>
    <row r="146" s="2" customFormat="1" ht="24.15" customHeight="1">
      <c r="A146" s="38"/>
      <c r="B146" s="39"/>
      <c r="C146" s="204" t="s">
        <v>372</v>
      </c>
      <c r="D146" s="204" t="s">
        <v>124</v>
      </c>
      <c r="E146" s="205" t="s">
        <v>755</v>
      </c>
      <c r="F146" s="206" t="s">
        <v>756</v>
      </c>
      <c r="G146" s="207" t="s">
        <v>221</v>
      </c>
      <c r="H146" s="208">
        <v>19</v>
      </c>
      <c r="I146" s="209"/>
      <c r="J146" s="210">
        <f>ROUND(I146*H146,2)</f>
        <v>0</v>
      </c>
      <c r="K146" s="206" t="s">
        <v>128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499</v>
      </c>
      <c r="AT146" s="215" t="s">
        <v>124</v>
      </c>
      <c r="AU146" s="215" t="s">
        <v>80</v>
      </c>
      <c r="AY146" s="17" t="s">
        <v>122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80</v>
      </c>
      <c r="BK146" s="216">
        <f>ROUND(I146*H146,2)</f>
        <v>0</v>
      </c>
      <c r="BL146" s="17" t="s">
        <v>499</v>
      </c>
      <c r="BM146" s="215" t="s">
        <v>581</v>
      </c>
    </row>
    <row r="147" s="2" customFormat="1">
      <c r="A147" s="38"/>
      <c r="B147" s="39"/>
      <c r="C147" s="40"/>
      <c r="D147" s="217" t="s">
        <v>131</v>
      </c>
      <c r="E147" s="40"/>
      <c r="F147" s="218" t="s">
        <v>757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131</v>
      </c>
      <c r="AU147" s="17" t="s">
        <v>80</v>
      </c>
    </row>
    <row r="148" s="2" customFormat="1" ht="16.5" customHeight="1">
      <c r="A148" s="38"/>
      <c r="B148" s="39"/>
      <c r="C148" s="204" t="s">
        <v>377</v>
      </c>
      <c r="D148" s="204" t="s">
        <v>124</v>
      </c>
      <c r="E148" s="205" t="s">
        <v>758</v>
      </c>
      <c r="F148" s="206" t="s">
        <v>759</v>
      </c>
      <c r="G148" s="207" t="s">
        <v>221</v>
      </c>
      <c r="H148" s="208">
        <v>19</v>
      </c>
      <c r="I148" s="209"/>
      <c r="J148" s="210">
        <f>ROUND(I148*H148,2)</f>
        <v>0</v>
      </c>
      <c r="K148" s="206" t="s">
        <v>128</v>
      </c>
      <c r="L148" s="44"/>
      <c r="M148" s="211" t="s">
        <v>19</v>
      </c>
      <c r="N148" s="212" t="s">
        <v>43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499</v>
      </c>
      <c r="AT148" s="215" t="s">
        <v>124</v>
      </c>
      <c r="AU148" s="215" t="s">
        <v>80</v>
      </c>
      <c r="AY148" s="17" t="s">
        <v>122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80</v>
      </c>
      <c r="BK148" s="216">
        <f>ROUND(I148*H148,2)</f>
        <v>0</v>
      </c>
      <c r="BL148" s="17" t="s">
        <v>499</v>
      </c>
      <c r="BM148" s="215" t="s">
        <v>596</v>
      </c>
    </row>
    <row r="149" s="2" customFormat="1">
      <c r="A149" s="38"/>
      <c r="B149" s="39"/>
      <c r="C149" s="40"/>
      <c r="D149" s="217" t="s">
        <v>131</v>
      </c>
      <c r="E149" s="40"/>
      <c r="F149" s="218" t="s">
        <v>760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131</v>
      </c>
      <c r="AU149" s="17" t="s">
        <v>80</v>
      </c>
    </row>
    <row r="150" s="2" customFormat="1" ht="24.15" customHeight="1">
      <c r="A150" s="38"/>
      <c r="B150" s="39"/>
      <c r="C150" s="204" t="s">
        <v>382</v>
      </c>
      <c r="D150" s="204" t="s">
        <v>124</v>
      </c>
      <c r="E150" s="205" t="s">
        <v>761</v>
      </c>
      <c r="F150" s="206" t="s">
        <v>762</v>
      </c>
      <c r="G150" s="207" t="s">
        <v>199</v>
      </c>
      <c r="H150" s="208">
        <v>19</v>
      </c>
      <c r="I150" s="209"/>
      <c r="J150" s="210">
        <f>ROUND(I150*H150,2)</f>
        <v>0</v>
      </c>
      <c r="K150" s="206" t="s">
        <v>128</v>
      </c>
      <c r="L150" s="44"/>
      <c r="M150" s="211" t="s">
        <v>19</v>
      </c>
      <c r="N150" s="212" t="s">
        <v>43</v>
      </c>
      <c r="O150" s="84"/>
      <c r="P150" s="213">
        <f>O150*H150</f>
        <v>0</v>
      </c>
      <c r="Q150" s="213">
        <v>2.0000000000000002E-05</v>
      </c>
      <c r="R150" s="213">
        <f>Q150*H150</f>
        <v>0.00038000000000000002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499</v>
      </c>
      <c r="AT150" s="215" t="s">
        <v>124</v>
      </c>
      <c r="AU150" s="215" t="s">
        <v>80</v>
      </c>
      <c r="AY150" s="17" t="s">
        <v>122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80</v>
      </c>
      <c r="BK150" s="216">
        <f>ROUND(I150*H150,2)</f>
        <v>0</v>
      </c>
      <c r="BL150" s="17" t="s">
        <v>499</v>
      </c>
      <c r="BM150" s="215" t="s">
        <v>607</v>
      </c>
    </row>
    <row r="151" s="2" customFormat="1">
      <c r="A151" s="38"/>
      <c r="B151" s="39"/>
      <c r="C151" s="40"/>
      <c r="D151" s="217" t="s">
        <v>131</v>
      </c>
      <c r="E151" s="40"/>
      <c r="F151" s="218" t="s">
        <v>763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131</v>
      </c>
      <c r="AU151" s="17" t="s">
        <v>80</v>
      </c>
    </row>
    <row r="152" s="2" customFormat="1" ht="16.5" customHeight="1">
      <c r="A152" s="38"/>
      <c r="B152" s="39"/>
      <c r="C152" s="255" t="s">
        <v>387</v>
      </c>
      <c r="D152" s="255" t="s">
        <v>291</v>
      </c>
      <c r="E152" s="256" t="s">
        <v>764</v>
      </c>
      <c r="F152" s="257" t="s">
        <v>765</v>
      </c>
      <c r="G152" s="258" t="s">
        <v>199</v>
      </c>
      <c r="H152" s="259">
        <v>19</v>
      </c>
      <c r="I152" s="260"/>
      <c r="J152" s="261">
        <f>ROUND(I152*H152,2)</f>
        <v>0</v>
      </c>
      <c r="K152" s="257" t="s">
        <v>128</v>
      </c>
      <c r="L152" s="262"/>
      <c r="M152" s="263" t="s">
        <v>19</v>
      </c>
      <c r="N152" s="264" t="s">
        <v>43</v>
      </c>
      <c r="O152" s="84"/>
      <c r="P152" s="213">
        <f>O152*H152</f>
        <v>0</v>
      </c>
      <c r="Q152" s="213">
        <v>0.0081399999999999997</v>
      </c>
      <c r="R152" s="213">
        <f>Q152*H152</f>
        <v>0.15465999999999999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633</v>
      </c>
      <c r="AT152" s="215" t="s">
        <v>291</v>
      </c>
      <c r="AU152" s="215" t="s">
        <v>80</v>
      </c>
      <c r="AY152" s="17" t="s">
        <v>122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80</v>
      </c>
      <c r="BK152" s="216">
        <f>ROUND(I152*H152,2)</f>
        <v>0</v>
      </c>
      <c r="BL152" s="17" t="s">
        <v>499</v>
      </c>
      <c r="BM152" s="215" t="s">
        <v>619</v>
      </c>
    </row>
    <row r="153" s="2" customFormat="1" ht="21.75" customHeight="1">
      <c r="A153" s="38"/>
      <c r="B153" s="39"/>
      <c r="C153" s="204" t="s">
        <v>392</v>
      </c>
      <c r="D153" s="204" t="s">
        <v>124</v>
      </c>
      <c r="E153" s="205" t="s">
        <v>766</v>
      </c>
      <c r="F153" s="206" t="s">
        <v>767</v>
      </c>
      <c r="G153" s="207" t="s">
        <v>199</v>
      </c>
      <c r="H153" s="208">
        <v>38</v>
      </c>
      <c r="I153" s="209"/>
      <c r="J153" s="210">
        <f>ROUND(I153*H153,2)</f>
        <v>0</v>
      </c>
      <c r="K153" s="206" t="s">
        <v>128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499</v>
      </c>
      <c r="AT153" s="215" t="s">
        <v>124</v>
      </c>
      <c r="AU153" s="215" t="s">
        <v>80</v>
      </c>
      <c r="AY153" s="17" t="s">
        <v>122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80</v>
      </c>
      <c r="BK153" s="216">
        <f>ROUND(I153*H153,2)</f>
        <v>0</v>
      </c>
      <c r="BL153" s="17" t="s">
        <v>499</v>
      </c>
      <c r="BM153" s="215" t="s">
        <v>630</v>
      </c>
    </row>
    <row r="154" s="2" customFormat="1">
      <c r="A154" s="38"/>
      <c r="B154" s="39"/>
      <c r="C154" s="40"/>
      <c r="D154" s="217" t="s">
        <v>131</v>
      </c>
      <c r="E154" s="40"/>
      <c r="F154" s="218" t="s">
        <v>768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131</v>
      </c>
      <c r="AU154" s="17" t="s">
        <v>80</v>
      </c>
    </row>
    <row r="155" s="2" customFormat="1" ht="16.5" customHeight="1">
      <c r="A155" s="38"/>
      <c r="B155" s="39"/>
      <c r="C155" s="255" t="s">
        <v>397</v>
      </c>
      <c r="D155" s="255" t="s">
        <v>291</v>
      </c>
      <c r="E155" s="256" t="s">
        <v>769</v>
      </c>
      <c r="F155" s="257" t="s">
        <v>770</v>
      </c>
      <c r="G155" s="258" t="s">
        <v>199</v>
      </c>
      <c r="H155" s="259">
        <v>38</v>
      </c>
      <c r="I155" s="260"/>
      <c r="J155" s="261">
        <f>ROUND(I155*H155,2)</f>
        <v>0</v>
      </c>
      <c r="K155" s="257" t="s">
        <v>128</v>
      </c>
      <c r="L155" s="262"/>
      <c r="M155" s="263" t="s">
        <v>19</v>
      </c>
      <c r="N155" s="264" t="s">
        <v>43</v>
      </c>
      <c r="O155" s="84"/>
      <c r="P155" s="213">
        <f>O155*H155</f>
        <v>0</v>
      </c>
      <c r="Q155" s="213">
        <v>0.00019000000000000001</v>
      </c>
      <c r="R155" s="213">
        <f>Q155*H155</f>
        <v>0.0072200000000000007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633</v>
      </c>
      <c r="AT155" s="215" t="s">
        <v>291</v>
      </c>
      <c r="AU155" s="215" t="s">
        <v>80</v>
      </c>
      <c r="AY155" s="17" t="s">
        <v>122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80</v>
      </c>
      <c r="BK155" s="216">
        <f>ROUND(I155*H155,2)</f>
        <v>0</v>
      </c>
      <c r="BL155" s="17" t="s">
        <v>499</v>
      </c>
      <c r="BM155" s="215" t="s">
        <v>641</v>
      </c>
    </row>
    <row r="156" s="2" customFormat="1" ht="16.5" customHeight="1">
      <c r="A156" s="38"/>
      <c r="B156" s="39"/>
      <c r="C156" s="204" t="s">
        <v>405</v>
      </c>
      <c r="D156" s="204" t="s">
        <v>124</v>
      </c>
      <c r="E156" s="205" t="s">
        <v>771</v>
      </c>
      <c r="F156" s="206" t="s">
        <v>772</v>
      </c>
      <c r="G156" s="207" t="s">
        <v>773</v>
      </c>
      <c r="H156" s="208">
        <v>0.58999999999999997</v>
      </c>
      <c r="I156" s="209"/>
      <c r="J156" s="210">
        <f>ROUND(I156*H156,2)</f>
        <v>0</v>
      </c>
      <c r="K156" s="206" t="s">
        <v>128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0.0088000000000000005</v>
      </c>
      <c r="R156" s="213">
        <f>Q156*H156</f>
        <v>0.0051920000000000004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499</v>
      </c>
      <c r="AT156" s="215" t="s">
        <v>124</v>
      </c>
      <c r="AU156" s="215" t="s">
        <v>80</v>
      </c>
      <c r="AY156" s="17" t="s">
        <v>122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80</v>
      </c>
      <c r="BK156" s="216">
        <f>ROUND(I156*H156,2)</f>
        <v>0</v>
      </c>
      <c r="BL156" s="17" t="s">
        <v>499</v>
      </c>
      <c r="BM156" s="215" t="s">
        <v>774</v>
      </c>
    </row>
    <row r="157" s="2" customFormat="1">
      <c r="A157" s="38"/>
      <c r="B157" s="39"/>
      <c r="C157" s="40"/>
      <c r="D157" s="217" t="s">
        <v>131</v>
      </c>
      <c r="E157" s="40"/>
      <c r="F157" s="218" t="s">
        <v>775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131</v>
      </c>
      <c r="AU157" s="17" t="s">
        <v>80</v>
      </c>
    </row>
    <row r="158" s="2" customFormat="1" ht="33" customHeight="1">
      <c r="A158" s="38"/>
      <c r="B158" s="39"/>
      <c r="C158" s="204" t="s">
        <v>410</v>
      </c>
      <c r="D158" s="204" t="s">
        <v>124</v>
      </c>
      <c r="E158" s="205" t="s">
        <v>776</v>
      </c>
      <c r="F158" s="206" t="s">
        <v>777</v>
      </c>
      <c r="G158" s="207" t="s">
        <v>199</v>
      </c>
      <c r="H158" s="208">
        <v>540</v>
      </c>
      <c r="I158" s="209"/>
      <c r="J158" s="210">
        <f>ROUND(I158*H158,2)</f>
        <v>0</v>
      </c>
      <c r="K158" s="206" t="s">
        <v>128</v>
      </c>
      <c r="L158" s="44"/>
      <c r="M158" s="211" t="s">
        <v>19</v>
      </c>
      <c r="N158" s="212" t="s">
        <v>43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499</v>
      </c>
      <c r="AT158" s="215" t="s">
        <v>124</v>
      </c>
      <c r="AU158" s="215" t="s">
        <v>80</v>
      </c>
      <c r="AY158" s="17" t="s">
        <v>122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80</v>
      </c>
      <c r="BK158" s="216">
        <f>ROUND(I158*H158,2)</f>
        <v>0</v>
      </c>
      <c r="BL158" s="17" t="s">
        <v>499</v>
      </c>
      <c r="BM158" s="215" t="s">
        <v>778</v>
      </c>
    </row>
    <row r="159" s="2" customFormat="1">
      <c r="A159" s="38"/>
      <c r="B159" s="39"/>
      <c r="C159" s="40"/>
      <c r="D159" s="217" t="s">
        <v>131</v>
      </c>
      <c r="E159" s="40"/>
      <c r="F159" s="218" t="s">
        <v>779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131</v>
      </c>
      <c r="AU159" s="17" t="s">
        <v>80</v>
      </c>
    </row>
    <row r="160" s="2" customFormat="1" ht="21.75" customHeight="1">
      <c r="A160" s="38"/>
      <c r="B160" s="39"/>
      <c r="C160" s="204" t="s">
        <v>415</v>
      </c>
      <c r="D160" s="204" t="s">
        <v>124</v>
      </c>
      <c r="E160" s="205" t="s">
        <v>780</v>
      </c>
      <c r="F160" s="206" t="s">
        <v>781</v>
      </c>
      <c r="G160" s="207" t="s">
        <v>199</v>
      </c>
      <c r="H160" s="208">
        <v>590</v>
      </c>
      <c r="I160" s="209"/>
      <c r="J160" s="210">
        <f>ROUND(I160*H160,2)</f>
        <v>0</v>
      </c>
      <c r="K160" s="206" t="s">
        <v>128</v>
      </c>
      <c r="L160" s="44"/>
      <c r="M160" s="211" t="s">
        <v>19</v>
      </c>
      <c r="N160" s="212" t="s">
        <v>43</v>
      </c>
      <c r="O160" s="84"/>
      <c r="P160" s="213">
        <f>O160*H160</f>
        <v>0</v>
      </c>
      <c r="Q160" s="213">
        <v>0.14000000000000001</v>
      </c>
      <c r="R160" s="213">
        <f>Q160*H160</f>
        <v>82.600000000000009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499</v>
      </c>
      <c r="AT160" s="215" t="s">
        <v>124</v>
      </c>
      <c r="AU160" s="215" t="s">
        <v>80</v>
      </c>
      <c r="AY160" s="17" t="s">
        <v>122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80</v>
      </c>
      <c r="BK160" s="216">
        <f>ROUND(I160*H160,2)</f>
        <v>0</v>
      </c>
      <c r="BL160" s="17" t="s">
        <v>499</v>
      </c>
      <c r="BM160" s="215" t="s">
        <v>782</v>
      </c>
    </row>
    <row r="161" s="2" customFormat="1">
      <c r="A161" s="38"/>
      <c r="B161" s="39"/>
      <c r="C161" s="40"/>
      <c r="D161" s="217" t="s">
        <v>131</v>
      </c>
      <c r="E161" s="40"/>
      <c r="F161" s="218" t="s">
        <v>783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131</v>
      </c>
      <c r="AU161" s="17" t="s">
        <v>80</v>
      </c>
    </row>
    <row r="162" s="2" customFormat="1" ht="21.75" customHeight="1">
      <c r="A162" s="38"/>
      <c r="B162" s="39"/>
      <c r="C162" s="204" t="s">
        <v>420</v>
      </c>
      <c r="D162" s="204" t="s">
        <v>124</v>
      </c>
      <c r="E162" s="205" t="s">
        <v>784</v>
      </c>
      <c r="F162" s="206" t="s">
        <v>785</v>
      </c>
      <c r="G162" s="207" t="s">
        <v>199</v>
      </c>
      <c r="H162" s="208">
        <v>760</v>
      </c>
      <c r="I162" s="209"/>
      <c r="J162" s="210">
        <f>ROUND(I162*H162,2)</f>
        <v>0</v>
      </c>
      <c r="K162" s="206" t="s">
        <v>128</v>
      </c>
      <c r="L162" s="44"/>
      <c r="M162" s="211" t="s">
        <v>19</v>
      </c>
      <c r="N162" s="212" t="s">
        <v>43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499</v>
      </c>
      <c r="AT162" s="215" t="s">
        <v>124</v>
      </c>
      <c r="AU162" s="215" t="s">
        <v>80</v>
      </c>
      <c r="AY162" s="17" t="s">
        <v>122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80</v>
      </c>
      <c r="BK162" s="216">
        <f>ROUND(I162*H162,2)</f>
        <v>0</v>
      </c>
      <c r="BL162" s="17" t="s">
        <v>499</v>
      </c>
      <c r="BM162" s="215" t="s">
        <v>786</v>
      </c>
    </row>
    <row r="163" s="2" customFormat="1">
      <c r="A163" s="38"/>
      <c r="B163" s="39"/>
      <c r="C163" s="40"/>
      <c r="D163" s="217" t="s">
        <v>131</v>
      </c>
      <c r="E163" s="40"/>
      <c r="F163" s="218" t="s">
        <v>787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131</v>
      </c>
      <c r="AU163" s="17" t="s">
        <v>80</v>
      </c>
    </row>
    <row r="164" s="2" customFormat="1" ht="16.5" customHeight="1">
      <c r="A164" s="38"/>
      <c r="B164" s="39"/>
      <c r="C164" s="255" t="s">
        <v>425</v>
      </c>
      <c r="D164" s="255" t="s">
        <v>291</v>
      </c>
      <c r="E164" s="256" t="s">
        <v>788</v>
      </c>
      <c r="F164" s="257" t="s">
        <v>789</v>
      </c>
      <c r="G164" s="258" t="s">
        <v>199</v>
      </c>
      <c r="H164" s="259">
        <v>760</v>
      </c>
      <c r="I164" s="260"/>
      <c r="J164" s="261">
        <f>ROUND(I164*H164,2)</f>
        <v>0</v>
      </c>
      <c r="K164" s="257" t="s">
        <v>128</v>
      </c>
      <c r="L164" s="262"/>
      <c r="M164" s="263" t="s">
        <v>19</v>
      </c>
      <c r="N164" s="264" t="s">
        <v>43</v>
      </c>
      <c r="O164" s="84"/>
      <c r="P164" s="213">
        <f>O164*H164</f>
        <v>0</v>
      </c>
      <c r="Q164" s="213">
        <v>0.00027</v>
      </c>
      <c r="R164" s="213">
        <f>Q164*H164</f>
        <v>0.20519999999999999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633</v>
      </c>
      <c r="AT164" s="215" t="s">
        <v>291</v>
      </c>
      <c r="AU164" s="215" t="s">
        <v>80</v>
      </c>
      <c r="AY164" s="17" t="s">
        <v>122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80</v>
      </c>
      <c r="BK164" s="216">
        <f>ROUND(I164*H164,2)</f>
        <v>0</v>
      </c>
      <c r="BL164" s="17" t="s">
        <v>499</v>
      </c>
      <c r="BM164" s="215" t="s">
        <v>790</v>
      </c>
    </row>
    <row r="165" s="2" customFormat="1" ht="21.75" customHeight="1">
      <c r="A165" s="38"/>
      <c r="B165" s="39"/>
      <c r="C165" s="204" t="s">
        <v>430</v>
      </c>
      <c r="D165" s="204" t="s">
        <v>124</v>
      </c>
      <c r="E165" s="205" t="s">
        <v>791</v>
      </c>
      <c r="F165" s="206" t="s">
        <v>792</v>
      </c>
      <c r="G165" s="207" t="s">
        <v>199</v>
      </c>
      <c r="H165" s="208">
        <v>590</v>
      </c>
      <c r="I165" s="209"/>
      <c r="J165" s="210">
        <f>ROUND(I165*H165,2)</f>
        <v>0</v>
      </c>
      <c r="K165" s="206" t="s">
        <v>128</v>
      </c>
      <c r="L165" s="44"/>
      <c r="M165" s="211" t="s">
        <v>19</v>
      </c>
      <c r="N165" s="212" t="s">
        <v>43</v>
      </c>
      <c r="O165" s="84"/>
      <c r="P165" s="213">
        <f>O165*H165</f>
        <v>0</v>
      </c>
      <c r="Q165" s="213">
        <v>0.00077999999999999999</v>
      </c>
      <c r="R165" s="213">
        <f>Q165*H165</f>
        <v>0.4602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499</v>
      </c>
      <c r="AT165" s="215" t="s">
        <v>124</v>
      </c>
      <c r="AU165" s="215" t="s">
        <v>80</v>
      </c>
      <c r="AY165" s="17" t="s">
        <v>122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80</v>
      </c>
      <c r="BK165" s="216">
        <f>ROUND(I165*H165,2)</f>
        <v>0</v>
      </c>
      <c r="BL165" s="17" t="s">
        <v>499</v>
      </c>
      <c r="BM165" s="215" t="s">
        <v>793</v>
      </c>
    </row>
    <row r="166" s="2" customFormat="1">
      <c r="A166" s="38"/>
      <c r="B166" s="39"/>
      <c r="C166" s="40"/>
      <c r="D166" s="217" t="s">
        <v>131</v>
      </c>
      <c r="E166" s="40"/>
      <c r="F166" s="218" t="s">
        <v>794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131</v>
      </c>
      <c r="AU166" s="17" t="s">
        <v>80</v>
      </c>
    </row>
    <row r="167" s="2" customFormat="1" ht="16.5" customHeight="1">
      <c r="A167" s="38"/>
      <c r="B167" s="39"/>
      <c r="C167" s="255" t="s">
        <v>435</v>
      </c>
      <c r="D167" s="255" t="s">
        <v>291</v>
      </c>
      <c r="E167" s="256" t="s">
        <v>795</v>
      </c>
      <c r="F167" s="257" t="s">
        <v>796</v>
      </c>
      <c r="G167" s="258" t="s">
        <v>199</v>
      </c>
      <c r="H167" s="259">
        <v>590</v>
      </c>
      <c r="I167" s="260"/>
      <c r="J167" s="261">
        <f>ROUND(I167*H167,2)</f>
        <v>0</v>
      </c>
      <c r="K167" s="257" t="s">
        <v>797</v>
      </c>
      <c r="L167" s="262"/>
      <c r="M167" s="263" t="s">
        <v>19</v>
      </c>
      <c r="N167" s="264" t="s">
        <v>43</v>
      </c>
      <c r="O167" s="84"/>
      <c r="P167" s="213">
        <f>O167*H167</f>
        <v>0</v>
      </c>
      <c r="Q167" s="213">
        <v>0.00077999999999999999</v>
      </c>
      <c r="R167" s="213">
        <f>Q167*H167</f>
        <v>0.4602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633</v>
      </c>
      <c r="AT167" s="215" t="s">
        <v>291</v>
      </c>
      <c r="AU167" s="215" t="s">
        <v>80</v>
      </c>
      <c r="AY167" s="17" t="s">
        <v>122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80</v>
      </c>
      <c r="BK167" s="216">
        <f>ROUND(I167*H167,2)</f>
        <v>0</v>
      </c>
      <c r="BL167" s="17" t="s">
        <v>499</v>
      </c>
      <c r="BM167" s="215" t="s">
        <v>798</v>
      </c>
    </row>
    <row r="168" s="2" customFormat="1" ht="33" customHeight="1">
      <c r="A168" s="38"/>
      <c r="B168" s="39"/>
      <c r="C168" s="204" t="s">
        <v>439</v>
      </c>
      <c r="D168" s="204" t="s">
        <v>124</v>
      </c>
      <c r="E168" s="205" t="s">
        <v>799</v>
      </c>
      <c r="F168" s="206" t="s">
        <v>800</v>
      </c>
      <c r="G168" s="207" t="s">
        <v>199</v>
      </c>
      <c r="H168" s="208">
        <v>540</v>
      </c>
      <c r="I168" s="209"/>
      <c r="J168" s="210">
        <f>ROUND(I168*H168,2)</f>
        <v>0</v>
      </c>
      <c r="K168" s="206" t="s">
        <v>128</v>
      </c>
      <c r="L168" s="44"/>
      <c r="M168" s="211" t="s">
        <v>19</v>
      </c>
      <c r="N168" s="212" t="s">
        <v>43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499</v>
      </c>
      <c r="AT168" s="215" t="s">
        <v>124</v>
      </c>
      <c r="AU168" s="215" t="s">
        <v>80</v>
      </c>
      <c r="AY168" s="17" t="s">
        <v>122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80</v>
      </c>
      <c r="BK168" s="216">
        <f>ROUND(I168*H168,2)</f>
        <v>0</v>
      </c>
      <c r="BL168" s="17" t="s">
        <v>499</v>
      </c>
      <c r="BM168" s="215" t="s">
        <v>801</v>
      </c>
    </row>
    <row r="169" s="2" customFormat="1">
      <c r="A169" s="38"/>
      <c r="B169" s="39"/>
      <c r="C169" s="40"/>
      <c r="D169" s="217" t="s">
        <v>131</v>
      </c>
      <c r="E169" s="40"/>
      <c r="F169" s="218" t="s">
        <v>802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131</v>
      </c>
      <c r="AU169" s="17" t="s">
        <v>80</v>
      </c>
    </row>
    <row r="170" s="2" customFormat="1" ht="16.5" customHeight="1">
      <c r="A170" s="38"/>
      <c r="B170" s="39"/>
      <c r="C170" s="204" t="s">
        <v>444</v>
      </c>
      <c r="D170" s="204" t="s">
        <v>124</v>
      </c>
      <c r="E170" s="205" t="s">
        <v>803</v>
      </c>
      <c r="F170" s="206" t="s">
        <v>804</v>
      </c>
      <c r="G170" s="207" t="s">
        <v>127</v>
      </c>
      <c r="H170" s="208">
        <v>189</v>
      </c>
      <c r="I170" s="209"/>
      <c r="J170" s="210">
        <f>ROUND(I170*H170,2)</f>
        <v>0</v>
      </c>
      <c r="K170" s="206" t="s">
        <v>128</v>
      </c>
      <c r="L170" s="44"/>
      <c r="M170" s="211" t="s">
        <v>19</v>
      </c>
      <c r="N170" s="212" t="s">
        <v>43</v>
      </c>
      <c r="O170" s="84"/>
      <c r="P170" s="213">
        <f>O170*H170</f>
        <v>0</v>
      </c>
      <c r="Q170" s="213">
        <v>3.0000000000000001E-05</v>
      </c>
      <c r="R170" s="213">
        <f>Q170*H170</f>
        <v>0.0056700000000000006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499</v>
      </c>
      <c r="AT170" s="215" t="s">
        <v>124</v>
      </c>
      <c r="AU170" s="215" t="s">
        <v>80</v>
      </c>
      <c r="AY170" s="17" t="s">
        <v>122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80</v>
      </c>
      <c r="BK170" s="216">
        <f>ROUND(I170*H170,2)</f>
        <v>0</v>
      </c>
      <c r="BL170" s="17" t="s">
        <v>499</v>
      </c>
      <c r="BM170" s="215" t="s">
        <v>805</v>
      </c>
    </row>
    <row r="171" s="2" customFormat="1">
      <c r="A171" s="38"/>
      <c r="B171" s="39"/>
      <c r="C171" s="40"/>
      <c r="D171" s="217" t="s">
        <v>131</v>
      </c>
      <c r="E171" s="40"/>
      <c r="F171" s="218" t="s">
        <v>806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131</v>
      </c>
      <c r="AU171" s="17" t="s">
        <v>80</v>
      </c>
    </row>
    <row r="172" s="2" customFormat="1" ht="33" customHeight="1">
      <c r="A172" s="38"/>
      <c r="B172" s="39"/>
      <c r="C172" s="204" t="s">
        <v>448</v>
      </c>
      <c r="D172" s="204" t="s">
        <v>124</v>
      </c>
      <c r="E172" s="205" t="s">
        <v>807</v>
      </c>
      <c r="F172" s="206" t="s">
        <v>808</v>
      </c>
      <c r="G172" s="207" t="s">
        <v>199</v>
      </c>
      <c r="H172" s="208">
        <v>50</v>
      </c>
      <c r="I172" s="209"/>
      <c r="J172" s="210">
        <f>ROUND(I172*H172,2)</f>
        <v>0</v>
      </c>
      <c r="K172" s="206" t="s">
        <v>128</v>
      </c>
      <c r="L172" s="44"/>
      <c r="M172" s="211" t="s">
        <v>19</v>
      </c>
      <c r="N172" s="212" t="s">
        <v>43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499</v>
      </c>
      <c r="AT172" s="215" t="s">
        <v>124</v>
      </c>
      <c r="AU172" s="215" t="s">
        <v>80</v>
      </c>
      <c r="AY172" s="17" t="s">
        <v>122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80</v>
      </c>
      <c r="BK172" s="216">
        <f>ROUND(I172*H172,2)</f>
        <v>0</v>
      </c>
      <c r="BL172" s="17" t="s">
        <v>499</v>
      </c>
      <c r="BM172" s="215" t="s">
        <v>809</v>
      </c>
    </row>
    <row r="173" s="2" customFormat="1">
      <c r="A173" s="38"/>
      <c r="B173" s="39"/>
      <c r="C173" s="40"/>
      <c r="D173" s="217" t="s">
        <v>131</v>
      </c>
      <c r="E173" s="40"/>
      <c r="F173" s="218" t="s">
        <v>810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131</v>
      </c>
      <c r="AU173" s="17" t="s">
        <v>80</v>
      </c>
    </row>
    <row r="174" s="2" customFormat="1" ht="16.5" customHeight="1">
      <c r="A174" s="38"/>
      <c r="B174" s="39"/>
      <c r="C174" s="204" t="s">
        <v>453</v>
      </c>
      <c r="D174" s="204" t="s">
        <v>124</v>
      </c>
      <c r="E174" s="205" t="s">
        <v>597</v>
      </c>
      <c r="F174" s="206" t="s">
        <v>598</v>
      </c>
      <c r="G174" s="207" t="s">
        <v>127</v>
      </c>
      <c r="H174" s="208">
        <v>120</v>
      </c>
      <c r="I174" s="209"/>
      <c r="J174" s="210">
        <f>ROUND(I174*H174,2)</f>
        <v>0</v>
      </c>
      <c r="K174" s="206" t="s">
        <v>128</v>
      </c>
      <c r="L174" s="44"/>
      <c r="M174" s="211" t="s">
        <v>19</v>
      </c>
      <c r="N174" s="212" t="s">
        <v>43</v>
      </c>
      <c r="O174" s="84"/>
      <c r="P174" s="213">
        <f>O174*H174</f>
        <v>0</v>
      </c>
      <c r="Q174" s="213">
        <v>0.00084000000000000003</v>
      </c>
      <c r="R174" s="213">
        <f>Q174*H174</f>
        <v>0.1008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499</v>
      </c>
      <c r="AT174" s="215" t="s">
        <v>124</v>
      </c>
      <c r="AU174" s="215" t="s">
        <v>80</v>
      </c>
      <c r="AY174" s="17" t="s">
        <v>122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80</v>
      </c>
      <c r="BK174" s="216">
        <f>ROUND(I174*H174,2)</f>
        <v>0</v>
      </c>
      <c r="BL174" s="17" t="s">
        <v>499</v>
      </c>
      <c r="BM174" s="215" t="s">
        <v>811</v>
      </c>
    </row>
    <row r="175" s="2" customFormat="1">
      <c r="A175" s="38"/>
      <c r="B175" s="39"/>
      <c r="C175" s="40"/>
      <c r="D175" s="217" t="s">
        <v>131</v>
      </c>
      <c r="E175" s="40"/>
      <c r="F175" s="218" t="s">
        <v>600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131</v>
      </c>
      <c r="AU175" s="17" t="s">
        <v>80</v>
      </c>
    </row>
    <row r="176" s="2" customFormat="1" ht="21.75" customHeight="1">
      <c r="A176" s="38"/>
      <c r="B176" s="39"/>
      <c r="C176" s="204" t="s">
        <v>457</v>
      </c>
      <c r="D176" s="204" t="s">
        <v>124</v>
      </c>
      <c r="E176" s="205" t="s">
        <v>812</v>
      </c>
      <c r="F176" s="206" t="s">
        <v>813</v>
      </c>
      <c r="G176" s="207" t="s">
        <v>199</v>
      </c>
      <c r="H176" s="208">
        <v>100</v>
      </c>
      <c r="I176" s="209"/>
      <c r="J176" s="210">
        <f>ROUND(I176*H176,2)</f>
        <v>0</v>
      </c>
      <c r="K176" s="206" t="s">
        <v>128</v>
      </c>
      <c r="L176" s="44"/>
      <c r="M176" s="211" t="s">
        <v>19</v>
      </c>
      <c r="N176" s="212" t="s">
        <v>43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499</v>
      </c>
      <c r="AT176" s="215" t="s">
        <v>124</v>
      </c>
      <c r="AU176" s="215" t="s">
        <v>80</v>
      </c>
      <c r="AY176" s="17" t="s">
        <v>122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80</v>
      </c>
      <c r="BK176" s="216">
        <f>ROUND(I176*H176,2)</f>
        <v>0</v>
      </c>
      <c r="BL176" s="17" t="s">
        <v>499</v>
      </c>
      <c r="BM176" s="215" t="s">
        <v>814</v>
      </c>
    </row>
    <row r="177" s="2" customFormat="1">
      <c r="A177" s="38"/>
      <c r="B177" s="39"/>
      <c r="C177" s="40"/>
      <c r="D177" s="217" t="s">
        <v>131</v>
      </c>
      <c r="E177" s="40"/>
      <c r="F177" s="218" t="s">
        <v>815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131</v>
      </c>
      <c r="AU177" s="17" t="s">
        <v>80</v>
      </c>
    </row>
    <row r="178" s="2" customFormat="1" ht="16.5" customHeight="1">
      <c r="A178" s="38"/>
      <c r="B178" s="39"/>
      <c r="C178" s="255" t="s">
        <v>462</v>
      </c>
      <c r="D178" s="255" t="s">
        <v>291</v>
      </c>
      <c r="E178" s="256" t="s">
        <v>816</v>
      </c>
      <c r="F178" s="257" t="s">
        <v>817</v>
      </c>
      <c r="G178" s="258" t="s">
        <v>199</v>
      </c>
      <c r="H178" s="259">
        <v>100</v>
      </c>
      <c r="I178" s="260"/>
      <c r="J178" s="261">
        <f>ROUND(I178*H178,2)</f>
        <v>0</v>
      </c>
      <c r="K178" s="257" t="s">
        <v>128</v>
      </c>
      <c r="L178" s="262"/>
      <c r="M178" s="263" t="s">
        <v>19</v>
      </c>
      <c r="N178" s="264" t="s">
        <v>43</v>
      </c>
      <c r="O178" s="84"/>
      <c r="P178" s="213">
        <f>O178*H178</f>
        <v>0</v>
      </c>
      <c r="Q178" s="213">
        <v>0.00068999999999999997</v>
      </c>
      <c r="R178" s="213">
        <f>Q178*H178</f>
        <v>0.068999999999999992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633</v>
      </c>
      <c r="AT178" s="215" t="s">
        <v>291</v>
      </c>
      <c r="AU178" s="215" t="s">
        <v>80</v>
      </c>
      <c r="AY178" s="17" t="s">
        <v>122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80</v>
      </c>
      <c r="BK178" s="216">
        <f>ROUND(I178*H178,2)</f>
        <v>0</v>
      </c>
      <c r="BL178" s="17" t="s">
        <v>499</v>
      </c>
      <c r="BM178" s="215" t="s">
        <v>818</v>
      </c>
    </row>
    <row r="179" s="2" customFormat="1" ht="24.15" customHeight="1">
      <c r="A179" s="38"/>
      <c r="B179" s="39"/>
      <c r="C179" s="204" t="s">
        <v>467</v>
      </c>
      <c r="D179" s="204" t="s">
        <v>124</v>
      </c>
      <c r="E179" s="205" t="s">
        <v>819</v>
      </c>
      <c r="F179" s="206" t="s">
        <v>820</v>
      </c>
      <c r="G179" s="207" t="s">
        <v>199</v>
      </c>
      <c r="H179" s="208">
        <v>50</v>
      </c>
      <c r="I179" s="209"/>
      <c r="J179" s="210">
        <f>ROUND(I179*H179,2)</f>
        <v>0</v>
      </c>
      <c r="K179" s="206" t="s">
        <v>128</v>
      </c>
      <c r="L179" s="44"/>
      <c r="M179" s="211" t="s">
        <v>19</v>
      </c>
      <c r="N179" s="212" t="s">
        <v>43</v>
      </c>
      <c r="O179" s="84"/>
      <c r="P179" s="213">
        <f>O179*H179</f>
        <v>0</v>
      </c>
      <c r="Q179" s="213">
        <v>0.13538</v>
      </c>
      <c r="R179" s="213">
        <f>Q179*H179</f>
        <v>6.7690000000000001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499</v>
      </c>
      <c r="AT179" s="215" t="s">
        <v>124</v>
      </c>
      <c r="AU179" s="215" t="s">
        <v>80</v>
      </c>
      <c r="AY179" s="17" t="s">
        <v>122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80</v>
      </c>
      <c r="BK179" s="216">
        <f>ROUND(I179*H179,2)</f>
        <v>0</v>
      </c>
      <c r="BL179" s="17" t="s">
        <v>499</v>
      </c>
      <c r="BM179" s="215" t="s">
        <v>821</v>
      </c>
    </row>
    <row r="180" s="2" customFormat="1">
      <c r="A180" s="38"/>
      <c r="B180" s="39"/>
      <c r="C180" s="40"/>
      <c r="D180" s="217" t="s">
        <v>131</v>
      </c>
      <c r="E180" s="40"/>
      <c r="F180" s="218" t="s">
        <v>822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131</v>
      </c>
      <c r="AU180" s="17" t="s">
        <v>80</v>
      </c>
    </row>
    <row r="181" s="2" customFormat="1" ht="16.5" customHeight="1">
      <c r="A181" s="38"/>
      <c r="B181" s="39"/>
      <c r="C181" s="204" t="s">
        <v>471</v>
      </c>
      <c r="D181" s="204" t="s">
        <v>124</v>
      </c>
      <c r="E181" s="205" t="s">
        <v>603</v>
      </c>
      <c r="F181" s="206" t="s">
        <v>604</v>
      </c>
      <c r="G181" s="207" t="s">
        <v>127</v>
      </c>
      <c r="H181" s="208">
        <v>120</v>
      </c>
      <c r="I181" s="209"/>
      <c r="J181" s="210">
        <f>ROUND(I181*H181,2)</f>
        <v>0</v>
      </c>
      <c r="K181" s="206" t="s">
        <v>128</v>
      </c>
      <c r="L181" s="44"/>
      <c r="M181" s="211" t="s">
        <v>19</v>
      </c>
      <c r="N181" s="212" t="s">
        <v>43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499</v>
      </c>
      <c r="AT181" s="215" t="s">
        <v>124</v>
      </c>
      <c r="AU181" s="215" t="s">
        <v>80</v>
      </c>
      <c r="AY181" s="17" t="s">
        <v>122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80</v>
      </c>
      <c r="BK181" s="216">
        <f>ROUND(I181*H181,2)</f>
        <v>0</v>
      </c>
      <c r="BL181" s="17" t="s">
        <v>499</v>
      </c>
      <c r="BM181" s="215" t="s">
        <v>823</v>
      </c>
    </row>
    <row r="182" s="2" customFormat="1">
      <c r="A182" s="38"/>
      <c r="B182" s="39"/>
      <c r="C182" s="40"/>
      <c r="D182" s="217" t="s">
        <v>131</v>
      </c>
      <c r="E182" s="40"/>
      <c r="F182" s="218" t="s">
        <v>606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131</v>
      </c>
      <c r="AU182" s="17" t="s">
        <v>80</v>
      </c>
    </row>
    <row r="183" s="2" customFormat="1" ht="33" customHeight="1">
      <c r="A183" s="38"/>
      <c r="B183" s="39"/>
      <c r="C183" s="204" t="s">
        <v>476</v>
      </c>
      <c r="D183" s="204" t="s">
        <v>124</v>
      </c>
      <c r="E183" s="205" t="s">
        <v>824</v>
      </c>
      <c r="F183" s="206" t="s">
        <v>825</v>
      </c>
      <c r="G183" s="207" t="s">
        <v>199</v>
      </c>
      <c r="H183" s="208">
        <v>50</v>
      </c>
      <c r="I183" s="209"/>
      <c r="J183" s="210">
        <f>ROUND(I183*H183,2)</f>
        <v>0</v>
      </c>
      <c r="K183" s="206" t="s">
        <v>128</v>
      </c>
      <c r="L183" s="44"/>
      <c r="M183" s="211" t="s">
        <v>19</v>
      </c>
      <c r="N183" s="212" t="s">
        <v>43</v>
      </c>
      <c r="O183" s="84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499</v>
      </c>
      <c r="AT183" s="215" t="s">
        <v>124</v>
      </c>
      <c r="AU183" s="215" t="s">
        <v>80</v>
      </c>
      <c r="AY183" s="17" t="s">
        <v>122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80</v>
      </c>
      <c r="BK183" s="216">
        <f>ROUND(I183*H183,2)</f>
        <v>0</v>
      </c>
      <c r="BL183" s="17" t="s">
        <v>499</v>
      </c>
      <c r="BM183" s="215" t="s">
        <v>826</v>
      </c>
    </row>
    <row r="184" s="2" customFormat="1">
      <c r="A184" s="38"/>
      <c r="B184" s="39"/>
      <c r="C184" s="40"/>
      <c r="D184" s="217" t="s">
        <v>131</v>
      </c>
      <c r="E184" s="40"/>
      <c r="F184" s="218" t="s">
        <v>827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131</v>
      </c>
      <c r="AU184" s="17" t="s">
        <v>80</v>
      </c>
    </row>
    <row r="185" s="2" customFormat="1" ht="16.5" customHeight="1">
      <c r="A185" s="38"/>
      <c r="B185" s="39"/>
      <c r="C185" s="204" t="s">
        <v>482</v>
      </c>
      <c r="D185" s="204" t="s">
        <v>124</v>
      </c>
      <c r="E185" s="205" t="s">
        <v>828</v>
      </c>
      <c r="F185" s="206" t="s">
        <v>829</v>
      </c>
      <c r="G185" s="207" t="s">
        <v>199</v>
      </c>
      <c r="H185" s="208">
        <v>20</v>
      </c>
      <c r="I185" s="209"/>
      <c r="J185" s="210">
        <f>ROUND(I185*H185,2)</f>
        <v>0</v>
      </c>
      <c r="K185" s="206" t="s">
        <v>128</v>
      </c>
      <c r="L185" s="44"/>
      <c r="M185" s="211" t="s">
        <v>19</v>
      </c>
      <c r="N185" s="212" t="s">
        <v>43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499</v>
      </c>
      <c r="AT185" s="215" t="s">
        <v>124</v>
      </c>
      <c r="AU185" s="215" t="s">
        <v>80</v>
      </c>
      <c r="AY185" s="17" t="s">
        <v>122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80</v>
      </c>
      <c r="BK185" s="216">
        <f>ROUND(I185*H185,2)</f>
        <v>0</v>
      </c>
      <c r="BL185" s="17" t="s">
        <v>499</v>
      </c>
      <c r="BM185" s="215" t="s">
        <v>830</v>
      </c>
    </row>
    <row r="186" s="2" customFormat="1">
      <c r="A186" s="38"/>
      <c r="B186" s="39"/>
      <c r="C186" s="40"/>
      <c r="D186" s="217" t="s">
        <v>131</v>
      </c>
      <c r="E186" s="40"/>
      <c r="F186" s="218" t="s">
        <v>831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131</v>
      </c>
      <c r="AU186" s="17" t="s">
        <v>80</v>
      </c>
    </row>
    <row r="187" s="2" customFormat="1" ht="24.15" customHeight="1">
      <c r="A187" s="38"/>
      <c r="B187" s="39"/>
      <c r="C187" s="204" t="s">
        <v>488</v>
      </c>
      <c r="D187" s="204" t="s">
        <v>124</v>
      </c>
      <c r="E187" s="205" t="s">
        <v>832</v>
      </c>
      <c r="F187" s="206" t="s">
        <v>833</v>
      </c>
      <c r="G187" s="207" t="s">
        <v>127</v>
      </c>
      <c r="H187" s="208">
        <v>5</v>
      </c>
      <c r="I187" s="209"/>
      <c r="J187" s="210">
        <f>ROUND(I187*H187,2)</f>
        <v>0</v>
      </c>
      <c r="K187" s="206" t="s">
        <v>128</v>
      </c>
      <c r="L187" s="44"/>
      <c r="M187" s="211" t="s">
        <v>19</v>
      </c>
      <c r="N187" s="212" t="s">
        <v>43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0.316</v>
      </c>
      <c r="T187" s="214">
        <f>S187*H187</f>
        <v>1.5800000000000001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499</v>
      </c>
      <c r="AT187" s="215" t="s">
        <v>124</v>
      </c>
      <c r="AU187" s="215" t="s">
        <v>80</v>
      </c>
      <c r="AY187" s="17" t="s">
        <v>122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80</v>
      </c>
      <c r="BK187" s="216">
        <f>ROUND(I187*H187,2)</f>
        <v>0</v>
      </c>
      <c r="BL187" s="17" t="s">
        <v>499</v>
      </c>
      <c r="BM187" s="215" t="s">
        <v>834</v>
      </c>
    </row>
    <row r="188" s="2" customFormat="1">
      <c r="A188" s="38"/>
      <c r="B188" s="39"/>
      <c r="C188" s="40"/>
      <c r="D188" s="217" t="s">
        <v>131</v>
      </c>
      <c r="E188" s="40"/>
      <c r="F188" s="218" t="s">
        <v>835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131</v>
      </c>
      <c r="AU188" s="17" t="s">
        <v>80</v>
      </c>
    </row>
    <row r="189" s="2" customFormat="1" ht="16.5" customHeight="1">
      <c r="A189" s="38"/>
      <c r="B189" s="39"/>
      <c r="C189" s="204" t="s">
        <v>493</v>
      </c>
      <c r="D189" s="204" t="s">
        <v>124</v>
      </c>
      <c r="E189" s="205" t="s">
        <v>836</v>
      </c>
      <c r="F189" s="206" t="s">
        <v>837</v>
      </c>
      <c r="G189" s="207" t="s">
        <v>199</v>
      </c>
      <c r="H189" s="208">
        <v>20</v>
      </c>
      <c r="I189" s="209"/>
      <c r="J189" s="210">
        <f>ROUND(I189*H189,2)</f>
        <v>0</v>
      </c>
      <c r="K189" s="206" t="s">
        <v>128</v>
      </c>
      <c r="L189" s="44"/>
      <c r="M189" s="211" t="s">
        <v>19</v>
      </c>
      <c r="N189" s="212" t="s">
        <v>43</v>
      </c>
      <c r="O189" s="84"/>
      <c r="P189" s="213">
        <f>O189*H189</f>
        <v>0</v>
      </c>
      <c r="Q189" s="213">
        <v>3.0000000000000001E-05</v>
      </c>
      <c r="R189" s="213">
        <f>Q189*H189</f>
        <v>0.00060000000000000006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499</v>
      </c>
      <c r="AT189" s="215" t="s">
        <v>124</v>
      </c>
      <c r="AU189" s="215" t="s">
        <v>80</v>
      </c>
      <c r="AY189" s="17" t="s">
        <v>122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80</v>
      </c>
      <c r="BK189" s="216">
        <f>ROUND(I189*H189,2)</f>
        <v>0</v>
      </c>
      <c r="BL189" s="17" t="s">
        <v>499</v>
      </c>
      <c r="BM189" s="215" t="s">
        <v>838</v>
      </c>
    </row>
    <row r="190" s="2" customFormat="1">
      <c r="A190" s="38"/>
      <c r="B190" s="39"/>
      <c r="C190" s="40"/>
      <c r="D190" s="217" t="s">
        <v>131</v>
      </c>
      <c r="E190" s="40"/>
      <c r="F190" s="218" t="s">
        <v>839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131</v>
      </c>
      <c r="AU190" s="17" t="s">
        <v>80</v>
      </c>
    </row>
    <row r="191" s="2" customFormat="1" ht="24.15" customHeight="1">
      <c r="A191" s="38"/>
      <c r="B191" s="39"/>
      <c r="C191" s="204" t="s">
        <v>499</v>
      </c>
      <c r="D191" s="204" t="s">
        <v>124</v>
      </c>
      <c r="E191" s="205" t="s">
        <v>840</v>
      </c>
      <c r="F191" s="206" t="s">
        <v>841</v>
      </c>
      <c r="G191" s="207" t="s">
        <v>127</v>
      </c>
      <c r="H191" s="208">
        <v>5</v>
      </c>
      <c r="I191" s="209"/>
      <c r="J191" s="210">
        <f>ROUND(I191*H191,2)</f>
        <v>0</v>
      </c>
      <c r="K191" s="206" t="s">
        <v>128</v>
      </c>
      <c r="L191" s="44"/>
      <c r="M191" s="211" t="s">
        <v>19</v>
      </c>
      <c r="N191" s="212" t="s">
        <v>43</v>
      </c>
      <c r="O191" s="84"/>
      <c r="P191" s="213">
        <f>O191*H191</f>
        <v>0</v>
      </c>
      <c r="Q191" s="213">
        <v>0</v>
      </c>
      <c r="R191" s="213">
        <f>Q191*H191</f>
        <v>0</v>
      </c>
      <c r="S191" s="213">
        <v>0.32500000000000001</v>
      </c>
      <c r="T191" s="214">
        <f>S191*H191</f>
        <v>1.625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499</v>
      </c>
      <c r="AT191" s="215" t="s">
        <v>124</v>
      </c>
      <c r="AU191" s="215" t="s">
        <v>80</v>
      </c>
      <c r="AY191" s="17" t="s">
        <v>122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80</v>
      </c>
      <c r="BK191" s="216">
        <f>ROUND(I191*H191,2)</f>
        <v>0</v>
      </c>
      <c r="BL191" s="17" t="s">
        <v>499</v>
      </c>
      <c r="BM191" s="215" t="s">
        <v>644</v>
      </c>
    </row>
    <row r="192" s="2" customFormat="1">
      <c r="A192" s="38"/>
      <c r="B192" s="39"/>
      <c r="C192" s="40"/>
      <c r="D192" s="217" t="s">
        <v>131</v>
      </c>
      <c r="E192" s="40"/>
      <c r="F192" s="218" t="s">
        <v>842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131</v>
      </c>
      <c r="AU192" s="17" t="s">
        <v>80</v>
      </c>
    </row>
    <row r="193" s="2" customFormat="1" ht="24.15" customHeight="1">
      <c r="A193" s="38"/>
      <c r="B193" s="39"/>
      <c r="C193" s="204" t="s">
        <v>504</v>
      </c>
      <c r="D193" s="204" t="s">
        <v>124</v>
      </c>
      <c r="E193" s="205" t="s">
        <v>843</v>
      </c>
      <c r="F193" s="206" t="s">
        <v>844</v>
      </c>
      <c r="G193" s="207" t="s">
        <v>127</v>
      </c>
      <c r="H193" s="208">
        <v>5</v>
      </c>
      <c r="I193" s="209"/>
      <c r="J193" s="210">
        <f>ROUND(I193*H193,2)</f>
        <v>0</v>
      </c>
      <c r="K193" s="206" t="s">
        <v>128</v>
      </c>
      <c r="L193" s="44"/>
      <c r="M193" s="211" t="s">
        <v>19</v>
      </c>
      <c r="N193" s="212" t="s">
        <v>43</v>
      </c>
      <c r="O193" s="84"/>
      <c r="P193" s="213">
        <f>O193*H193</f>
        <v>0</v>
      </c>
      <c r="Q193" s="213">
        <v>0.2024</v>
      </c>
      <c r="R193" s="213">
        <f>Q193*H193</f>
        <v>1.012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499</v>
      </c>
      <c r="AT193" s="215" t="s">
        <v>124</v>
      </c>
      <c r="AU193" s="215" t="s">
        <v>80</v>
      </c>
      <c r="AY193" s="17" t="s">
        <v>122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80</v>
      </c>
      <c r="BK193" s="216">
        <f>ROUND(I193*H193,2)</f>
        <v>0</v>
      </c>
      <c r="BL193" s="17" t="s">
        <v>499</v>
      </c>
      <c r="BM193" s="215" t="s">
        <v>845</v>
      </c>
    </row>
    <row r="194" s="2" customFormat="1">
      <c r="A194" s="38"/>
      <c r="B194" s="39"/>
      <c r="C194" s="40"/>
      <c r="D194" s="217" t="s">
        <v>131</v>
      </c>
      <c r="E194" s="40"/>
      <c r="F194" s="218" t="s">
        <v>846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131</v>
      </c>
      <c r="AU194" s="17" t="s">
        <v>80</v>
      </c>
    </row>
    <row r="195" s="2" customFormat="1" ht="24.15" customHeight="1">
      <c r="A195" s="38"/>
      <c r="B195" s="39"/>
      <c r="C195" s="204" t="s">
        <v>509</v>
      </c>
      <c r="D195" s="204" t="s">
        <v>124</v>
      </c>
      <c r="E195" s="205" t="s">
        <v>847</v>
      </c>
      <c r="F195" s="206" t="s">
        <v>848</v>
      </c>
      <c r="G195" s="207" t="s">
        <v>127</v>
      </c>
      <c r="H195" s="208">
        <v>5</v>
      </c>
      <c r="I195" s="209"/>
      <c r="J195" s="210">
        <f>ROUND(I195*H195,2)</f>
        <v>0</v>
      </c>
      <c r="K195" s="206" t="s">
        <v>128</v>
      </c>
      <c r="L195" s="44"/>
      <c r="M195" s="211" t="s">
        <v>19</v>
      </c>
      <c r="N195" s="212" t="s">
        <v>43</v>
      </c>
      <c r="O195" s="84"/>
      <c r="P195" s="213">
        <f>O195*H195</f>
        <v>0</v>
      </c>
      <c r="Q195" s="213">
        <v>0.34011999999999998</v>
      </c>
      <c r="R195" s="213">
        <f>Q195*H195</f>
        <v>1.7005999999999999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499</v>
      </c>
      <c r="AT195" s="215" t="s">
        <v>124</v>
      </c>
      <c r="AU195" s="215" t="s">
        <v>80</v>
      </c>
      <c r="AY195" s="17" t="s">
        <v>122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80</v>
      </c>
      <c r="BK195" s="216">
        <f>ROUND(I195*H195,2)</f>
        <v>0</v>
      </c>
      <c r="BL195" s="17" t="s">
        <v>499</v>
      </c>
      <c r="BM195" s="215" t="s">
        <v>849</v>
      </c>
    </row>
    <row r="196" s="2" customFormat="1">
      <c r="A196" s="38"/>
      <c r="B196" s="39"/>
      <c r="C196" s="40"/>
      <c r="D196" s="217" t="s">
        <v>131</v>
      </c>
      <c r="E196" s="40"/>
      <c r="F196" s="218" t="s">
        <v>850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131</v>
      </c>
      <c r="AU196" s="17" t="s">
        <v>80</v>
      </c>
    </row>
    <row r="197" s="2" customFormat="1" ht="24.15" customHeight="1">
      <c r="A197" s="38"/>
      <c r="B197" s="39"/>
      <c r="C197" s="204" t="s">
        <v>515</v>
      </c>
      <c r="D197" s="204" t="s">
        <v>124</v>
      </c>
      <c r="E197" s="205" t="s">
        <v>851</v>
      </c>
      <c r="F197" s="206" t="s">
        <v>852</v>
      </c>
      <c r="G197" s="207" t="s">
        <v>127</v>
      </c>
      <c r="H197" s="208">
        <v>5</v>
      </c>
      <c r="I197" s="209"/>
      <c r="J197" s="210">
        <f>ROUND(I197*H197,2)</f>
        <v>0</v>
      </c>
      <c r="K197" s="206" t="s">
        <v>128</v>
      </c>
      <c r="L197" s="44"/>
      <c r="M197" s="211" t="s">
        <v>19</v>
      </c>
      <c r="N197" s="212" t="s">
        <v>43</v>
      </c>
      <c r="O197" s="84"/>
      <c r="P197" s="213">
        <f>O197*H197</f>
        <v>0</v>
      </c>
      <c r="Q197" s="213">
        <v>0.14504</v>
      </c>
      <c r="R197" s="213">
        <f>Q197*H197</f>
        <v>0.72520000000000007</v>
      </c>
      <c r="S197" s="213">
        <v>0</v>
      </c>
      <c r="T197" s="21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499</v>
      </c>
      <c r="AT197" s="215" t="s">
        <v>124</v>
      </c>
      <c r="AU197" s="215" t="s">
        <v>80</v>
      </c>
      <c r="AY197" s="17" t="s">
        <v>122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80</v>
      </c>
      <c r="BK197" s="216">
        <f>ROUND(I197*H197,2)</f>
        <v>0</v>
      </c>
      <c r="BL197" s="17" t="s">
        <v>499</v>
      </c>
      <c r="BM197" s="215" t="s">
        <v>853</v>
      </c>
    </row>
    <row r="198" s="2" customFormat="1">
      <c r="A198" s="38"/>
      <c r="B198" s="39"/>
      <c r="C198" s="40"/>
      <c r="D198" s="217" t="s">
        <v>131</v>
      </c>
      <c r="E198" s="40"/>
      <c r="F198" s="218" t="s">
        <v>854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131</v>
      </c>
      <c r="AU198" s="17" t="s">
        <v>80</v>
      </c>
    </row>
    <row r="199" s="2" customFormat="1" ht="21.75" customHeight="1">
      <c r="A199" s="38"/>
      <c r="B199" s="39"/>
      <c r="C199" s="204" t="s">
        <v>521</v>
      </c>
      <c r="D199" s="204" t="s">
        <v>124</v>
      </c>
      <c r="E199" s="205" t="s">
        <v>855</v>
      </c>
      <c r="F199" s="206" t="s">
        <v>856</v>
      </c>
      <c r="G199" s="207" t="s">
        <v>273</v>
      </c>
      <c r="H199" s="208">
        <v>49.200000000000003</v>
      </c>
      <c r="I199" s="209"/>
      <c r="J199" s="210">
        <f>ROUND(I199*H199,2)</f>
        <v>0</v>
      </c>
      <c r="K199" s="206" t="s">
        <v>128</v>
      </c>
      <c r="L199" s="44"/>
      <c r="M199" s="211" t="s">
        <v>19</v>
      </c>
      <c r="N199" s="212" t="s">
        <v>43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129</v>
      </c>
      <c r="AT199" s="215" t="s">
        <v>124</v>
      </c>
      <c r="AU199" s="215" t="s">
        <v>80</v>
      </c>
      <c r="AY199" s="17" t="s">
        <v>122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80</v>
      </c>
      <c r="BK199" s="216">
        <f>ROUND(I199*H199,2)</f>
        <v>0</v>
      </c>
      <c r="BL199" s="17" t="s">
        <v>129</v>
      </c>
      <c r="BM199" s="215" t="s">
        <v>857</v>
      </c>
    </row>
    <row r="200" s="2" customFormat="1">
      <c r="A200" s="38"/>
      <c r="B200" s="39"/>
      <c r="C200" s="40"/>
      <c r="D200" s="217" t="s">
        <v>131</v>
      </c>
      <c r="E200" s="40"/>
      <c r="F200" s="218" t="s">
        <v>858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131</v>
      </c>
      <c r="AU200" s="17" t="s">
        <v>80</v>
      </c>
    </row>
    <row r="201" s="2" customFormat="1" ht="24.15" customHeight="1">
      <c r="A201" s="38"/>
      <c r="B201" s="39"/>
      <c r="C201" s="204" t="s">
        <v>526</v>
      </c>
      <c r="D201" s="204" t="s">
        <v>124</v>
      </c>
      <c r="E201" s="205" t="s">
        <v>859</v>
      </c>
      <c r="F201" s="206" t="s">
        <v>860</v>
      </c>
      <c r="G201" s="207" t="s">
        <v>273</v>
      </c>
      <c r="H201" s="208">
        <v>984</v>
      </c>
      <c r="I201" s="209"/>
      <c r="J201" s="210">
        <f>ROUND(I201*H201,2)</f>
        <v>0</v>
      </c>
      <c r="K201" s="206" t="s">
        <v>128</v>
      </c>
      <c r="L201" s="44"/>
      <c r="M201" s="211" t="s">
        <v>19</v>
      </c>
      <c r="N201" s="212" t="s">
        <v>43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129</v>
      </c>
      <c r="AT201" s="215" t="s">
        <v>124</v>
      </c>
      <c r="AU201" s="215" t="s">
        <v>80</v>
      </c>
      <c r="AY201" s="17" t="s">
        <v>122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80</v>
      </c>
      <c r="BK201" s="216">
        <f>ROUND(I201*H201,2)</f>
        <v>0</v>
      </c>
      <c r="BL201" s="17" t="s">
        <v>129</v>
      </c>
      <c r="BM201" s="215" t="s">
        <v>861</v>
      </c>
    </row>
    <row r="202" s="2" customFormat="1">
      <c r="A202" s="38"/>
      <c r="B202" s="39"/>
      <c r="C202" s="40"/>
      <c r="D202" s="217" t="s">
        <v>131</v>
      </c>
      <c r="E202" s="40"/>
      <c r="F202" s="218" t="s">
        <v>862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131</v>
      </c>
      <c r="AU202" s="17" t="s">
        <v>80</v>
      </c>
    </row>
    <row r="203" s="2" customFormat="1" ht="24.15" customHeight="1">
      <c r="A203" s="38"/>
      <c r="B203" s="39"/>
      <c r="C203" s="204" t="s">
        <v>533</v>
      </c>
      <c r="D203" s="204" t="s">
        <v>124</v>
      </c>
      <c r="E203" s="205" t="s">
        <v>863</v>
      </c>
      <c r="F203" s="206" t="s">
        <v>566</v>
      </c>
      <c r="G203" s="207" t="s">
        <v>273</v>
      </c>
      <c r="H203" s="208">
        <v>47.399999999999999</v>
      </c>
      <c r="I203" s="209"/>
      <c r="J203" s="210">
        <f>ROUND(I203*H203,2)</f>
        <v>0</v>
      </c>
      <c r="K203" s="206" t="s">
        <v>128</v>
      </c>
      <c r="L203" s="44"/>
      <c r="M203" s="211" t="s">
        <v>19</v>
      </c>
      <c r="N203" s="212" t="s">
        <v>43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129</v>
      </c>
      <c r="AT203" s="215" t="s">
        <v>124</v>
      </c>
      <c r="AU203" s="215" t="s">
        <v>80</v>
      </c>
      <c r="AY203" s="17" t="s">
        <v>122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80</v>
      </c>
      <c r="BK203" s="216">
        <f>ROUND(I203*H203,2)</f>
        <v>0</v>
      </c>
      <c r="BL203" s="17" t="s">
        <v>129</v>
      </c>
      <c r="BM203" s="215" t="s">
        <v>864</v>
      </c>
    </row>
    <row r="204" s="2" customFormat="1">
      <c r="A204" s="38"/>
      <c r="B204" s="39"/>
      <c r="C204" s="40"/>
      <c r="D204" s="217" t="s">
        <v>131</v>
      </c>
      <c r="E204" s="40"/>
      <c r="F204" s="218" t="s">
        <v>865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131</v>
      </c>
      <c r="AU204" s="17" t="s">
        <v>80</v>
      </c>
    </row>
    <row r="205" s="2" customFormat="1" ht="24.15" customHeight="1">
      <c r="A205" s="38"/>
      <c r="B205" s="39"/>
      <c r="C205" s="204" t="s">
        <v>540</v>
      </c>
      <c r="D205" s="204" t="s">
        <v>124</v>
      </c>
      <c r="E205" s="205" t="s">
        <v>866</v>
      </c>
      <c r="F205" s="206" t="s">
        <v>576</v>
      </c>
      <c r="G205" s="207" t="s">
        <v>273</v>
      </c>
      <c r="H205" s="208">
        <v>1.8</v>
      </c>
      <c r="I205" s="209"/>
      <c r="J205" s="210">
        <f>ROUND(I205*H205,2)</f>
        <v>0</v>
      </c>
      <c r="K205" s="206" t="s">
        <v>128</v>
      </c>
      <c r="L205" s="44"/>
      <c r="M205" s="211" t="s">
        <v>19</v>
      </c>
      <c r="N205" s="212" t="s">
        <v>43</v>
      </c>
      <c r="O205" s="84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129</v>
      </c>
      <c r="AT205" s="215" t="s">
        <v>124</v>
      </c>
      <c r="AU205" s="215" t="s">
        <v>80</v>
      </c>
      <c r="AY205" s="17" t="s">
        <v>122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80</v>
      </c>
      <c r="BK205" s="216">
        <f>ROUND(I205*H205,2)</f>
        <v>0</v>
      </c>
      <c r="BL205" s="17" t="s">
        <v>129</v>
      </c>
      <c r="BM205" s="215" t="s">
        <v>867</v>
      </c>
    </row>
    <row r="206" s="2" customFormat="1">
      <c r="A206" s="38"/>
      <c r="B206" s="39"/>
      <c r="C206" s="40"/>
      <c r="D206" s="217" t="s">
        <v>131</v>
      </c>
      <c r="E206" s="40"/>
      <c r="F206" s="218" t="s">
        <v>868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131</v>
      </c>
      <c r="AU206" s="17" t="s">
        <v>80</v>
      </c>
    </row>
    <row r="207" s="2" customFormat="1" ht="24.15" customHeight="1">
      <c r="A207" s="38"/>
      <c r="B207" s="39"/>
      <c r="C207" s="204" t="s">
        <v>548</v>
      </c>
      <c r="D207" s="204" t="s">
        <v>124</v>
      </c>
      <c r="E207" s="205" t="s">
        <v>620</v>
      </c>
      <c r="F207" s="206" t="s">
        <v>272</v>
      </c>
      <c r="G207" s="207" t="s">
        <v>273</v>
      </c>
      <c r="H207" s="208">
        <v>62.689999999999998</v>
      </c>
      <c r="I207" s="209"/>
      <c r="J207" s="210">
        <f>ROUND(I207*H207,2)</f>
        <v>0</v>
      </c>
      <c r="K207" s="206" t="s">
        <v>128</v>
      </c>
      <c r="L207" s="44"/>
      <c r="M207" s="211" t="s">
        <v>19</v>
      </c>
      <c r="N207" s="212" t="s">
        <v>43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129</v>
      </c>
      <c r="AT207" s="215" t="s">
        <v>124</v>
      </c>
      <c r="AU207" s="215" t="s">
        <v>80</v>
      </c>
      <c r="AY207" s="17" t="s">
        <v>122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80</v>
      </c>
      <c r="BK207" s="216">
        <f>ROUND(I207*H207,2)</f>
        <v>0</v>
      </c>
      <c r="BL207" s="17" t="s">
        <v>129</v>
      </c>
      <c r="BM207" s="215" t="s">
        <v>869</v>
      </c>
    </row>
    <row r="208" s="2" customFormat="1">
      <c r="A208" s="38"/>
      <c r="B208" s="39"/>
      <c r="C208" s="40"/>
      <c r="D208" s="217" t="s">
        <v>131</v>
      </c>
      <c r="E208" s="40"/>
      <c r="F208" s="218" t="s">
        <v>622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131</v>
      </c>
      <c r="AU208" s="17" t="s">
        <v>80</v>
      </c>
    </row>
    <row r="209" s="2" customFormat="1" ht="24.15" customHeight="1">
      <c r="A209" s="38"/>
      <c r="B209" s="39"/>
      <c r="C209" s="204" t="s">
        <v>553</v>
      </c>
      <c r="D209" s="204" t="s">
        <v>124</v>
      </c>
      <c r="E209" s="205" t="s">
        <v>608</v>
      </c>
      <c r="F209" s="206" t="s">
        <v>609</v>
      </c>
      <c r="G209" s="207" t="s">
        <v>221</v>
      </c>
      <c r="H209" s="208">
        <v>36.880000000000003</v>
      </c>
      <c r="I209" s="209"/>
      <c r="J209" s="210">
        <f>ROUND(I209*H209,2)</f>
        <v>0</v>
      </c>
      <c r="K209" s="206" t="s">
        <v>128</v>
      </c>
      <c r="L209" s="44"/>
      <c r="M209" s="211" t="s">
        <v>19</v>
      </c>
      <c r="N209" s="212" t="s">
        <v>43</v>
      </c>
      <c r="O209" s="84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5" t="s">
        <v>129</v>
      </c>
      <c r="AT209" s="215" t="s">
        <v>124</v>
      </c>
      <c r="AU209" s="215" t="s">
        <v>80</v>
      </c>
      <c r="AY209" s="17" t="s">
        <v>122</v>
      </c>
      <c r="BE209" s="216">
        <f>IF(N209="základní",J209,0)</f>
        <v>0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7" t="s">
        <v>80</v>
      </c>
      <c r="BK209" s="216">
        <f>ROUND(I209*H209,2)</f>
        <v>0</v>
      </c>
      <c r="BL209" s="17" t="s">
        <v>129</v>
      </c>
      <c r="BM209" s="215" t="s">
        <v>870</v>
      </c>
    </row>
    <row r="210" s="2" customFormat="1">
      <c r="A210" s="38"/>
      <c r="B210" s="39"/>
      <c r="C210" s="40"/>
      <c r="D210" s="217" t="s">
        <v>131</v>
      </c>
      <c r="E210" s="40"/>
      <c r="F210" s="218" t="s">
        <v>611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131</v>
      </c>
      <c r="AU210" s="17" t="s">
        <v>80</v>
      </c>
    </row>
    <row r="211" s="2" customFormat="1" ht="33" customHeight="1">
      <c r="A211" s="38"/>
      <c r="B211" s="39"/>
      <c r="C211" s="204" t="s">
        <v>558</v>
      </c>
      <c r="D211" s="204" t="s">
        <v>124</v>
      </c>
      <c r="E211" s="205" t="s">
        <v>614</v>
      </c>
      <c r="F211" s="206" t="s">
        <v>615</v>
      </c>
      <c r="G211" s="207" t="s">
        <v>221</v>
      </c>
      <c r="H211" s="208">
        <v>737.54999999999995</v>
      </c>
      <c r="I211" s="209"/>
      <c r="J211" s="210">
        <f>ROUND(I211*H211,2)</f>
        <v>0</v>
      </c>
      <c r="K211" s="206" t="s">
        <v>128</v>
      </c>
      <c r="L211" s="44"/>
      <c r="M211" s="211" t="s">
        <v>19</v>
      </c>
      <c r="N211" s="212" t="s">
        <v>43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129</v>
      </c>
      <c r="AT211" s="215" t="s">
        <v>124</v>
      </c>
      <c r="AU211" s="215" t="s">
        <v>80</v>
      </c>
      <c r="AY211" s="17" t="s">
        <v>122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80</v>
      </c>
      <c r="BK211" s="216">
        <f>ROUND(I211*H211,2)</f>
        <v>0</v>
      </c>
      <c r="BL211" s="17" t="s">
        <v>129</v>
      </c>
      <c r="BM211" s="215" t="s">
        <v>871</v>
      </c>
    </row>
    <row r="212" s="2" customFormat="1">
      <c r="A212" s="38"/>
      <c r="B212" s="39"/>
      <c r="C212" s="40"/>
      <c r="D212" s="217" t="s">
        <v>131</v>
      </c>
      <c r="E212" s="40"/>
      <c r="F212" s="218" t="s">
        <v>617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131</v>
      </c>
      <c r="AU212" s="17" t="s">
        <v>80</v>
      </c>
    </row>
    <row r="213" s="2" customFormat="1" ht="16.5" customHeight="1">
      <c r="A213" s="38"/>
      <c r="B213" s="39"/>
      <c r="C213" s="255" t="s">
        <v>564</v>
      </c>
      <c r="D213" s="255" t="s">
        <v>291</v>
      </c>
      <c r="E213" s="256" t="s">
        <v>872</v>
      </c>
      <c r="F213" s="257" t="s">
        <v>873</v>
      </c>
      <c r="G213" s="258" t="s">
        <v>874</v>
      </c>
      <c r="H213" s="269"/>
      <c r="I213" s="260"/>
      <c r="J213" s="261">
        <f>ROUND(I213*H213,2)</f>
        <v>0</v>
      </c>
      <c r="K213" s="257" t="s">
        <v>19</v>
      </c>
      <c r="L213" s="262"/>
      <c r="M213" s="263" t="s">
        <v>19</v>
      </c>
      <c r="N213" s="264" t="s">
        <v>43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175</v>
      </c>
      <c r="AT213" s="215" t="s">
        <v>291</v>
      </c>
      <c r="AU213" s="215" t="s">
        <v>80</v>
      </c>
      <c r="AY213" s="17" t="s">
        <v>122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80</v>
      </c>
      <c r="BK213" s="216">
        <f>ROUND(I213*H213,2)</f>
        <v>0</v>
      </c>
      <c r="BL213" s="17" t="s">
        <v>129</v>
      </c>
      <c r="BM213" s="215" t="s">
        <v>875</v>
      </c>
    </row>
    <row r="214" s="2" customFormat="1" ht="16.5" customHeight="1">
      <c r="A214" s="38"/>
      <c r="B214" s="39"/>
      <c r="C214" s="204" t="s">
        <v>569</v>
      </c>
      <c r="D214" s="204" t="s">
        <v>124</v>
      </c>
      <c r="E214" s="205" t="s">
        <v>876</v>
      </c>
      <c r="F214" s="206" t="s">
        <v>877</v>
      </c>
      <c r="G214" s="207" t="s">
        <v>874</v>
      </c>
      <c r="H214" s="270"/>
      <c r="I214" s="209"/>
      <c r="J214" s="210">
        <f>ROUND(I214*H214,2)</f>
        <v>0</v>
      </c>
      <c r="K214" s="206" t="s">
        <v>19</v>
      </c>
      <c r="L214" s="44"/>
      <c r="M214" s="211" t="s">
        <v>19</v>
      </c>
      <c r="N214" s="212" t="s">
        <v>43</v>
      </c>
      <c r="O214" s="84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129</v>
      </c>
      <c r="AT214" s="215" t="s">
        <v>124</v>
      </c>
      <c r="AU214" s="215" t="s">
        <v>80</v>
      </c>
      <c r="AY214" s="17" t="s">
        <v>122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80</v>
      </c>
      <c r="BK214" s="216">
        <f>ROUND(I214*H214,2)</f>
        <v>0</v>
      </c>
      <c r="BL214" s="17" t="s">
        <v>129</v>
      </c>
      <c r="BM214" s="215" t="s">
        <v>878</v>
      </c>
    </row>
    <row r="215" s="2" customFormat="1" ht="16.5" customHeight="1">
      <c r="A215" s="38"/>
      <c r="B215" s="39"/>
      <c r="C215" s="204" t="s">
        <v>574</v>
      </c>
      <c r="D215" s="204" t="s">
        <v>124</v>
      </c>
      <c r="E215" s="205" t="s">
        <v>879</v>
      </c>
      <c r="F215" s="206" t="s">
        <v>880</v>
      </c>
      <c r="G215" s="207" t="s">
        <v>874</v>
      </c>
      <c r="H215" s="270"/>
      <c r="I215" s="209"/>
      <c r="J215" s="210">
        <f>ROUND(I215*H215,2)</f>
        <v>0</v>
      </c>
      <c r="K215" s="206" t="s">
        <v>19</v>
      </c>
      <c r="L215" s="44"/>
      <c r="M215" s="271" t="s">
        <v>19</v>
      </c>
      <c r="N215" s="272" t="s">
        <v>43</v>
      </c>
      <c r="O215" s="273"/>
      <c r="P215" s="274">
        <f>O215*H215</f>
        <v>0</v>
      </c>
      <c r="Q215" s="274">
        <v>0</v>
      </c>
      <c r="R215" s="274">
        <f>Q215*H215</f>
        <v>0</v>
      </c>
      <c r="S215" s="274">
        <v>0</v>
      </c>
      <c r="T215" s="27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129</v>
      </c>
      <c r="AT215" s="215" t="s">
        <v>124</v>
      </c>
      <c r="AU215" s="215" t="s">
        <v>80</v>
      </c>
      <c r="AY215" s="17" t="s">
        <v>122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80</v>
      </c>
      <c r="BK215" s="216">
        <f>ROUND(I215*H215,2)</f>
        <v>0</v>
      </c>
      <c r="BL215" s="17" t="s">
        <v>129</v>
      </c>
      <c r="BM215" s="215" t="s">
        <v>881</v>
      </c>
    </row>
    <row r="216" s="2" customFormat="1" ht="6.96" customHeight="1">
      <c r="A216" s="38"/>
      <c r="B216" s="59"/>
      <c r="C216" s="60"/>
      <c r="D216" s="60"/>
      <c r="E216" s="60"/>
      <c r="F216" s="60"/>
      <c r="G216" s="60"/>
      <c r="H216" s="60"/>
      <c r="I216" s="60"/>
      <c r="J216" s="60"/>
      <c r="K216" s="60"/>
      <c r="L216" s="44"/>
      <c r="M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</row>
  </sheetData>
  <sheetProtection sheet="1" autoFilter="0" formatColumns="0" formatRows="0" objects="1" scenarios="1" spinCount="100000" saltValue="07fJZ1sCEXWB4IM6/xtqm73VObBe4IskFzosF1FNxEK/OFr//e5mt5Q6z9oOZIeCRwRKn0X+UQdtRdFKCTfvJA==" hashValue="SHYyq7FJt6gg5zwC60aWTfC2baOLs2lZvmdaH6cUqczSjx+uG6gPFJHr9vdqDZjrnqsJlgFNT7rum22803AfrA==" algorithmName="SHA-512" password="CC35"/>
  <autoFilter ref="C80:K21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4" r:id="rId1" display="https://podminky.urs.cz/item/CS_URS_2026_01/218202016"/>
    <hyperlink ref="F86" r:id="rId2" display="https://podminky.urs.cz/item/CS_URS_2026_01/218204201"/>
    <hyperlink ref="F88" r:id="rId3" display="https://podminky.urs.cz/item/CS_URS_2026_01/218220300"/>
    <hyperlink ref="F90" r:id="rId4" display="https://podminky.urs.cz/item/CS_URS_2026_01/218100003"/>
    <hyperlink ref="F92" r:id="rId5" display="https://podminky.urs.cz/item/CS_URS_2026_01/218100001"/>
    <hyperlink ref="F94" r:id="rId6" display="https://podminky.urs.cz/item/CS_URS_2026_01/218204011"/>
    <hyperlink ref="F96" r:id="rId7" display="https://podminky.urs.cz/item/CS_URS_2026_01/945421110"/>
    <hyperlink ref="F98" r:id="rId8" display="https://podminky.urs.cz/item/CS_URS_2026_01/210204011"/>
    <hyperlink ref="F102" r:id="rId9" display="https://podminky.urs.cz/item/CS_URS_2026_01/210204201"/>
    <hyperlink ref="F105" r:id="rId10" display="https://podminky.urs.cz/item/CS_URS_2026_01/210203901"/>
    <hyperlink ref="F108" r:id="rId11" display="https://podminky.urs.cz/item/CS_URS_2026_01/210100252"/>
    <hyperlink ref="F112" r:id="rId12" display="https://podminky.urs.cz/item/CS_URS_2026_01/741410041"/>
    <hyperlink ref="F115" r:id="rId13" display="https://podminky.urs.cz/item/CS_URS_2026_01/210220301"/>
    <hyperlink ref="F119" r:id="rId14" display="https://podminky.urs.cz/item/CS_URS_2026_01/741122142"/>
    <hyperlink ref="F122" r:id="rId15" display="https://podminky.urs.cz/item/CS_URS_2026_01/210100096"/>
    <hyperlink ref="F124" r:id="rId16" display="https://podminky.urs.cz/item/CS_URS_2026_01/210100101"/>
    <hyperlink ref="F127" r:id="rId17" display="https://podminky.urs.cz/item/CS_URS_2026_01/741122134"/>
    <hyperlink ref="F130" r:id="rId18" display="https://podminky.urs.cz/item/CS_URS_2026_01/210220020"/>
    <hyperlink ref="F133" r:id="rId19" display="https://podminky.urs.cz/item/CS_URS_2026_01/210220302"/>
    <hyperlink ref="F136" r:id="rId20" display="https://podminky.urs.cz/item/CS_URS_2026_01/011464000"/>
    <hyperlink ref="F138" r:id="rId21" display="https://podminky.urs.cz/item/CS_URS_2026_01/210280003"/>
    <hyperlink ref="F140" r:id="rId22" display="https://podminky.urs.cz/item/CS_URS_2026_01/210280010"/>
    <hyperlink ref="F143" r:id="rId23" display="https://podminky.urs.cz/item/CS_URS_2026_01/468051121"/>
    <hyperlink ref="F145" r:id="rId24" display="https://podminky.urs.cz/item/CS_URS_2026_01/460391123"/>
    <hyperlink ref="F147" r:id="rId25" display="https://podminky.urs.cz/item/CS_URS_2026_01/460141112"/>
    <hyperlink ref="F149" r:id="rId26" display="https://podminky.urs.cz/item/CS_URS_2026_01/460641112"/>
    <hyperlink ref="F151" r:id="rId27" display="https://podminky.urs.cz/item/CS_URS_2026_01/871361101"/>
    <hyperlink ref="F154" r:id="rId28" display="https://podminky.urs.cz/item/CS_URS_2026_01/460791212"/>
    <hyperlink ref="F157" r:id="rId29" display="https://podminky.urs.cz/item/CS_URS_2026_01/460010023"/>
    <hyperlink ref="F159" r:id="rId30" display="https://podminky.urs.cz/item/CS_URS_2026_01/460171152"/>
    <hyperlink ref="F161" r:id="rId31" display="https://podminky.urs.cz/item/CS_URS_2026_01/460661111"/>
    <hyperlink ref="F163" r:id="rId32" display="https://podminky.urs.cz/item/CS_URS_2026_01/460791213"/>
    <hyperlink ref="F166" r:id="rId33" display="https://podminky.urs.cz/item/CS_URS_2026_01/460671124"/>
    <hyperlink ref="F169" r:id="rId34" display="https://podminky.urs.cz/item/CS_URS_2026_01/460451162"/>
    <hyperlink ref="F171" r:id="rId35" display="https://podminky.urs.cz/item/CS_URS_2026_01/460581121"/>
    <hyperlink ref="F173" r:id="rId36" display="https://podminky.urs.cz/item/CS_URS_2026_01/460171322"/>
    <hyperlink ref="F175" r:id="rId37" display="https://podminky.urs.cz/item/CS_URS_2026_01/460281111"/>
    <hyperlink ref="F177" r:id="rId38" display="https://podminky.urs.cz/item/CS_URS_2026_01/460791214"/>
    <hyperlink ref="F180" r:id="rId39" display="https://podminky.urs.cz/item/CS_URS_2026_01/460742131"/>
    <hyperlink ref="F182" r:id="rId40" display="https://podminky.urs.cz/item/CS_URS_2026_01/460281121"/>
    <hyperlink ref="F184" r:id="rId41" display="https://podminky.urs.cz/item/CS_URS_2026_01/460451332"/>
    <hyperlink ref="F186" r:id="rId42" display="https://podminky.urs.cz/item/CS_URS_2026_01/468041123"/>
    <hyperlink ref="F188" r:id="rId43" display="https://podminky.urs.cz/item/CS_URS_2026_01/468011143"/>
    <hyperlink ref="F190" r:id="rId44" display="https://podminky.urs.cz/item/CS_URS_2026_01/468041112"/>
    <hyperlink ref="F192" r:id="rId45" display="https://podminky.urs.cz/item/CS_URS_2026_01/468011131"/>
    <hyperlink ref="F194" r:id="rId46" display="https://podminky.urs.cz/item/CS_URS_2026_01/460871132"/>
    <hyperlink ref="F196" r:id="rId47" display="https://podminky.urs.cz/item/CS_URS_2026_01/460871172"/>
    <hyperlink ref="F198" r:id="rId48" display="https://podminky.urs.cz/item/CS_URS_2026_01/576153311"/>
    <hyperlink ref="F200" r:id="rId49" display="https://podminky.urs.cz/item/CS_URS_2026_01/469972212"/>
    <hyperlink ref="F202" r:id="rId50" display="https://podminky.urs.cz/item/CS_URS_2026_01/469972222"/>
    <hyperlink ref="F204" r:id="rId51" display="https://podminky.urs.cz/item/CS_URS_2026_01/469973120"/>
    <hyperlink ref="F206" r:id="rId52" display="https://podminky.urs.cz/item/CS_URS_2026_01/469973125"/>
    <hyperlink ref="F208" r:id="rId53" display="https://podminky.urs.cz/item/CS_URS_2026_01/460361121"/>
    <hyperlink ref="F210" r:id="rId54" display="https://podminky.urs.cz/item/CS_URS_2026_01/460341113"/>
    <hyperlink ref="F212" r:id="rId55" display="https://podminky.urs.cz/item/CS_URS_2026_01/4603411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82</v>
      </c>
    </row>
    <row r="4" hidden="1" s="1" customFormat="1" ht="24.96" customHeight="1">
      <c r="B4" s="20"/>
      <c r="D4" s="130" t="s">
        <v>89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Rekonstrukce ul. Moravská včetně VO_R1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90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882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29. 1. 2026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35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36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38</v>
      </c>
      <c r="E30" s="38"/>
      <c r="F30" s="38"/>
      <c r="G30" s="38"/>
      <c r="H30" s="38"/>
      <c r="I30" s="38"/>
      <c r="J30" s="144">
        <f>ROUND(J85,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40</v>
      </c>
      <c r="G32" s="38"/>
      <c r="H32" s="38"/>
      <c r="I32" s="145" t="s">
        <v>39</v>
      </c>
      <c r="J32" s="145" t="s">
        <v>41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42</v>
      </c>
      <c r="E33" s="132" t="s">
        <v>43</v>
      </c>
      <c r="F33" s="147">
        <f>ROUND((SUM(BE85:BE104)),  2)</f>
        <v>0</v>
      </c>
      <c r="G33" s="38"/>
      <c r="H33" s="38"/>
      <c r="I33" s="148">
        <v>0.20999999999999999</v>
      </c>
      <c r="J33" s="147">
        <f>ROUND(((SUM(BE85:BE104))*I33),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44</v>
      </c>
      <c r="F34" s="147">
        <f>ROUND((SUM(BF85:BF104)),  2)</f>
        <v>0</v>
      </c>
      <c r="G34" s="38"/>
      <c r="H34" s="38"/>
      <c r="I34" s="148">
        <v>0.12</v>
      </c>
      <c r="J34" s="147">
        <f>ROUND(((SUM(BF85:BF104))*I34),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45</v>
      </c>
      <c r="F35" s="147">
        <f>ROUND((SUM(BG85:BG104)),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46</v>
      </c>
      <c r="F36" s="147">
        <f>ROUND((SUM(BH85:BH104)),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47</v>
      </c>
      <c r="F37" s="147">
        <f>ROUND((SUM(BI85:BI104)),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48</v>
      </c>
      <c r="E39" s="151"/>
      <c r="F39" s="151"/>
      <c r="G39" s="152" t="s">
        <v>49</v>
      </c>
      <c r="H39" s="153" t="s">
        <v>50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92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Rekonstrukce ul. Moravská včetně VO_R1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90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VON - Vedlejší a ostatní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29. 1. 2026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Statutární město Teplice</v>
      </c>
      <c r="G54" s="40"/>
      <c r="H54" s="40"/>
      <c r="I54" s="32" t="s">
        <v>31</v>
      </c>
      <c r="J54" s="36" t="str">
        <f>E21</f>
        <v>PROJEKTY CHLADNÝ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Ladislav Marek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93</v>
      </c>
      <c r="D57" s="162"/>
      <c r="E57" s="162"/>
      <c r="F57" s="162"/>
      <c r="G57" s="162"/>
      <c r="H57" s="162"/>
      <c r="I57" s="162"/>
      <c r="J57" s="163" t="s">
        <v>94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70</v>
      </c>
      <c r="D59" s="40"/>
      <c r="E59" s="40"/>
      <c r="F59" s="40"/>
      <c r="G59" s="40"/>
      <c r="H59" s="40"/>
      <c r="I59" s="40"/>
      <c r="J59" s="102">
        <f>J85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95</v>
      </c>
    </row>
    <row r="60" s="9" customFormat="1" ht="24.96" customHeight="1">
      <c r="A60" s="9"/>
      <c r="B60" s="165"/>
      <c r="C60" s="166"/>
      <c r="D60" s="167" t="s">
        <v>883</v>
      </c>
      <c r="E60" s="168"/>
      <c r="F60" s="168"/>
      <c r="G60" s="168"/>
      <c r="H60" s="168"/>
      <c r="I60" s="168"/>
      <c r="J60" s="169">
        <f>J86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884</v>
      </c>
      <c r="E61" s="174"/>
      <c r="F61" s="174"/>
      <c r="G61" s="174"/>
      <c r="H61" s="174"/>
      <c r="I61" s="174"/>
      <c r="J61" s="175">
        <f>J87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885</v>
      </c>
      <c r="E62" s="174"/>
      <c r="F62" s="174"/>
      <c r="G62" s="174"/>
      <c r="H62" s="174"/>
      <c r="I62" s="174"/>
      <c r="J62" s="175">
        <f>J93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886</v>
      </c>
      <c r="E63" s="174"/>
      <c r="F63" s="174"/>
      <c r="G63" s="174"/>
      <c r="H63" s="174"/>
      <c r="I63" s="174"/>
      <c r="J63" s="175">
        <f>J97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887</v>
      </c>
      <c r="E64" s="174"/>
      <c r="F64" s="174"/>
      <c r="G64" s="174"/>
      <c r="H64" s="174"/>
      <c r="I64" s="174"/>
      <c r="J64" s="175">
        <f>J101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888</v>
      </c>
      <c r="E65" s="174"/>
      <c r="F65" s="174"/>
      <c r="G65" s="174"/>
      <c r="H65" s="174"/>
      <c r="I65" s="174"/>
      <c r="J65" s="175">
        <f>J103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107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0" t="str">
        <f>E7</f>
        <v>Rekonstrukce ul. Moravská včetně VO_R1</v>
      </c>
      <c r="F75" s="32"/>
      <c r="G75" s="32"/>
      <c r="H75" s="32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90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VON - Vedlejší a ostatní náklady</v>
      </c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F12</f>
        <v xml:space="preserve"> </v>
      </c>
      <c r="G79" s="40"/>
      <c r="H79" s="40"/>
      <c r="I79" s="32" t="s">
        <v>23</v>
      </c>
      <c r="J79" s="72" t="str">
        <f>IF(J12="","",J12)</f>
        <v>29. 1. 2026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E15</f>
        <v>Statutární město Teplice</v>
      </c>
      <c r="G81" s="40"/>
      <c r="H81" s="40"/>
      <c r="I81" s="32" t="s">
        <v>31</v>
      </c>
      <c r="J81" s="36" t="str">
        <f>E21</f>
        <v>PROJEKTY CHLADNÝ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29</v>
      </c>
      <c r="D82" s="40"/>
      <c r="E82" s="40"/>
      <c r="F82" s="27" t="str">
        <f>IF(E18="","",E18)</f>
        <v>Vyplň údaj</v>
      </c>
      <c r="G82" s="40"/>
      <c r="H82" s="40"/>
      <c r="I82" s="32" t="s">
        <v>34</v>
      </c>
      <c r="J82" s="36" t="str">
        <f>E24</f>
        <v>Ladislav Marek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77"/>
      <c r="B84" s="178"/>
      <c r="C84" s="179" t="s">
        <v>108</v>
      </c>
      <c r="D84" s="180" t="s">
        <v>57</v>
      </c>
      <c r="E84" s="180" t="s">
        <v>53</v>
      </c>
      <c r="F84" s="180" t="s">
        <v>54</v>
      </c>
      <c r="G84" s="180" t="s">
        <v>109</v>
      </c>
      <c r="H84" s="180" t="s">
        <v>110</v>
      </c>
      <c r="I84" s="180" t="s">
        <v>111</v>
      </c>
      <c r="J84" s="180" t="s">
        <v>94</v>
      </c>
      <c r="K84" s="181" t="s">
        <v>112</v>
      </c>
      <c r="L84" s="182"/>
      <c r="M84" s="92" t="s">
        <v>19</v>
      </c>
      <c r="N84" s="93" t="s">
        <v>42</v>
      </c>
      <c r="O84" s="93" t="s">
        <v>113</v>
      </c>
      <c r="P84" s="93" t="s">
        <v>114</v>
      </c>
      <c r="Q84" s="93" t="s">
        <v>115</v>
      </c>
      <c r="R84" s="93" t="s">
        <v>116</v>
      </c>
      <c r="S84" s="93" t="s">
        <v>117</v>
      </c>
      <c r="T84" s="94" t="s">
        <v>118</v>
      </c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</row>
    <row r="85" s="2" customFormat="1" ht="22.8" customHeight="1">
      <c r="A85" s="38"/>
      <c r="B85" s="39"/>
      <c r="C85" s="99" t="s">
        <v>119</v>
      </c>
      <c r="D85" s="40"/>
      <c r="E85" s="40"/>
      <c r="F85" s="40"/>
      <c r="G85" s="40"/>
      <c r="H85" s="40"/>
      <c r="I85" s="40"/>
      <c r="J85" s="183">
        <f>BK85</f>
        <v>0</v>
      </c>
      <c r="K85" s="40"/>
      <c r="L85" s="44"/>
      <c r="M85" s="95"/>
      <c r="N85" s="184"/>
      <c r="O85" s="96"/>
      <c r="P85" s="185">
        <f>P86</f>
        <v>0</v>
      </c>
      <c r="Q85" s="96"/>
      <c r="R85" s="185">
        <f>R86</f>
        <v>0</v>
      </c>
      <c r="S85" s="96"/>
      <c r="T85" s="186">
        <f>T86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71</v>
      </c>
      <c r="AU85" s="17" t="s">
        <v>95</v>
      </c>
      <c r="BK85" s="187">
        <f>BK86</f>
        <v>0</v>
      </c>
    </row>
    <row r="86" s="12" customFormat="1" ht="25.92" customHeight="1">
      <c r="A86" s="12"/>
      <c r="B86" s="188"/>
      <c r="C86" s="189"/>
      <c r="D86" s="190" t="s">
        <v>71</v>
      </c>
      <c r="E86" s="191" t="s">
        <v>889</v>
      </c>
      <c r="F86" s="191" t="s">
        <v>890</v>
      </c>
      <c r="G86" s="189"/>
      <c r="H86" s="189"/>
      <c r="I86" s="192"/>
      <c r="J86" s="193">
        <f>BK86</f>
        <v>0</v>
      </c>
      <c r="K86" s="189"/>
      <c r="L86" s="194"/>
      <c r="M86" s="195"/>
      <c r="N86" s="196"/>
      <c r="O86" s="196"/>
      <c r="P86" s="197">
        <f>P87+P93+P97+P101+P103</f>
        <v>0</v>
      </c>
      <c r="Q86" s="196"/>
      <c r="R86" s="197">
        <f>R87+R93+R97+R101+R103</f>
        <v>0</v>
      </c>
      <c r="S86" s="196"/>
      <c r="T86" s="198">
        <f>T87+T93+T97+T101+T103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154</v>
      </c>
      <c r="AT86" s="200" t="s">
        <v>71</v>
      </c>
      <c r="AU86" s="200" t="s">
        <v>72</v>
      </c>
      <c r="AY86" s="199" t="s">
        <v>122</v>
      </c>
      <c r="BK86" s="201">
        <f>BK87+BK93+BK97+BK101+BK103</f>
        <v>0</v>
      </c>
    </row>
    <row r="87" s="12" customFormat="1" ht="22.8" customHeight="1">
      <c r="A87" s="12"/>
      <c r="B87" s="188"/>
      <c r="C87" s="189"/>
      <c r="D87" s="190" t="s">
        <v>71</v>
      </c>
      <c r="E87" s="202" t="s">
        <v>891</v>
      </c>
      <c r="F87" s="202" t="s">
        <v>892</v>
      </c>
      <c r="G87" s="189"/>
      <c r="H87" s="189"/>
      <c r="I87" s="192"/>
      <c r="J87" s="203">
        <f>BK87</f>
        <v>0</v>
      </c>
      <c r="K87" s="189"/>
      <c r="L87" s="194"/>
      <c r="M87" s="195"/>
      <c r="N87" s="196"/>
      <c r="O87" s="196"/>
      <c r="P87" s="197">
        <f>SUM(P88:P92)</f>
        <v>0</v>
      </c>
      <c r="Q87" s="196"/>
      <c r="R87" s="197">
        <f>SUM(R88:R92)</f>
        <v>0</v>
      </c>
      <c r="S87" s="196"/>
      <c r="T87" s="198">
        <f>SUM(T88:T92)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154</v>
      </c>
      <c r="AT87" s="200" t="s">
        <v>71</v>
      </c>
      <c r="AU87" s="200" t="s">
        <v>80</v>
      </c>
      <c r="AY87" s="199" t="s">
        <v>122</v>
      </c>
      <c r="BK87" s="201">
        <f>SUM(BK88:BK92)</f>
        <v>0</v>
      </c>
    </row>
    <row r="88" s="2" customFormat="1" ht="16.5" customHeight="1">
      <c r="A88" s="38"/>
      <c r="B88" s="39"/>
      <c r="C88" s="204" t="s">
        <v>80</v>
      </c>
      <c r="D88" s="204" t="s">
        <v>124</v>
      </c>
      <c r="E88" s="205" t="s">
        <v>893</v>
      </c>
      <c r="F88" s="206" t="s">
        <v>894</v>
      </c>
      <c r="G88" s="207" t="s">
        <v>423</v>
      </c>
      <c r="H88" s="208">
        <v>1</v>
      </c>
      <c r="I88" s="209"/>
      <c r="J88" s="210">
        <f>ROUND(I88*H88,2)</f>
        <v>0</v>
      </c>
      <c r="K88" s="206" t="s">
        <v>19</v>
      </c>
      <c r="L88" s="44"/>
      <c r="M88" s="211" t="s">
        <v>19</v>
      </c>
      <c r="N88" s="212" t="s">
        <v>43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895</v>
      </c>
      <c r="AT88" s="215" t="s">
        <v>124</v>
      </c>
      <c r="AU88" s="215" t="s">
        <v>82</v>
      </c>
      <c r="AY88" s="17" t="s">
        <v>122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80</v>
      </c>
      <c r="BK88" s="216">
        <f>ROUND(I88*H88,2)</f>
        <v>0</v>
      </c>
      <c r="BL88" s="17" t="s">
        <v>895</v>
      </c>
      <c r="BM88" s="215" t="s">
        <v>896</v>
      </c>
    </row>
    <row r="89" s="2" customFormat="1" ht="16.5" customHeight="1">
      <c r="A89" s="38"/>
      <c r="B89" s="39"/>
      <c r="C89" s="204" t="s">
        <v>82</v>
      </c>
      <c r="D89" s="204" t="s">
        <v>124</v>
      </c>
      <c r="E89" s="205" t="s">
        <v>897</v>
      </c>
      <c r="F89" s="206" t="s">
        <v>898</v>
      </c>
      <c r="G89" s="207" t="s">
        <v>423</v>
      </c>
      <c r="H89" s="208">
        <v>1</v>
      </c>
      <c r="I89" s="209"/>
      <c r="J89" s="210">
        <f>ROUND(I89*H89,2)</f>
        <v>0</v>
      </c>
      <c r="K89" s="206" t="s">
        <v>19</v>
      </c>
      <c r="L89" s="44"/>
      <c r="M89" s="211" t="s">
        <v>19</v>
      </c>
      <c r="N89" s="212" t="s">
        <v>43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895</v>
      </c>
      <c r="AT89" s="215" t="s">
        <v>124</v>
      </c>
      <c r="AU89" s="215" t="s">
        <v>82</v>
      </c>
      <c r="AY89" s="17" t="s">
        <v>122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80</v>
      </c>
      <c r="BK89" s="216">
        <f>ROUND(I89*H89,2)</f>
        <v>0</v>
      </c>
      <c r="BL89" s="17" t="s">
        <v>895</v>
      </c>
      <c r="BM89" s="215" t="s">
        <v>899</v>
      </c>
    </row>
    <row r="90" s="2" customFormat="1" ht="16.5" customHeight="1">
      <c r="A90" s="38"/>
      <c r="B90" s="39"/>
      <c r="C90" s="204" t="s">
        <v>142</v>
      </c>
      <c r="D90" s="204" t="s">
        <v>124</v>
      </c>
      <c r="E90" s="205" t="s">
        <v>900</v>
      </c>
      <c r="F90" s="206" t="s">
        <v>901</v>
      </c>
      <c r="G90" s="207" t="s">
        <v>423</v>
      </c>
      <c r="H90" s="208">
        <v>1</v>
      </c>
      <c r="I90" s="209"/>
      <c r="J90" s="210">
        <f>ROUND(I90*H90,2)</f>
        <v>0</v>
      </c>
      <c r="K90" s="206" t="s">
        <v>19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895</v>
      </c>
      <c r="AT90" s="215" t="s">
        <v>124</v>
      </c>
      <c r="AU90" s="215" t="s">
        <v>82</v>
      </c>
      <c r="AY90" s="17" t="s">
        <v>122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80</v>
      </c>
      <c r="BK90" s="216">
        <f>ROUND(I90*H90,2)</f>
        <v>0</v>
      </c>
      <c r="BL90" s="17" t="s">
        <v>895</v>
      </c>
      <c r="BM90" s="215" t="s">
        <v>902</v>
      </c>
    </row>
    <row r="91" s="2" customFormat="1" ht="16.5" customHeight="1">
      <c r="A91" s="38"/>
      <c r="B91" s="39"/>
      <c r="C91" s="204" t="s">
        <v>129</v>
      </c>
      <c r="D91" s="204" t="s">
        <v>124</v>
      </c>
      <c r="E91" s="205" t="s">
        <v>903</v>
      </c>
      <c r="F91" s="206" t="s">
        <v>904</v>
      </c>
      <c r="G91" s="207" t="s">
        <v>423</v>
      </c>
      <c r="H91" s="208">
        <v>1</v>
      </c>
      <c r="I91" s="209"/>
      <c r="J91" s="210">
        <f>ROUND(I91*H91,2)</f>
        <v>0</v>
      </c>
      <c r="K91" s="206" t="s">
        <v>19</v>
      </c>
      <c r="L91" s="44"/>
      <c r="M91" s="211" t="s">
        <v>19</v>
      </c>
      <c r="N91" s="212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895</v>
      </c>
      <c r="AT91" s="215" t="s">
        <v>124</v>
      </c>
      <c r="AU91" s="215" t="s">
        <v>82</v>
      </c>
      <c r="AY91" s="17" t="s">
        <v>122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80</v>
      </c>
      <c r="BK91" s="216">
        <f>ROUND(I91*H91,2)</f>
        <v>0</v>
      </c>
      <c r="BL91" s="17" t="s">
        <v>895</v>
      </c>
      <c r="BM91" s="215" t="s">
        <v>905</v>
      </c>
    </row>
    <row r="92" s="2" customFormat="1">
      <c r="A92" s="38"/>
      <c r="B92" s="39"/>
      <c r="C92" s="40"/>
      <c r="D92" s="224" t="s">
        <v>402</v>
      </c>
      <c r="E92" s="40"/>
      <c r="F92" s="265" t="s">
        <v>906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402</v>
      </c>
      <c r="AU92" s="17" t="s">
        <v>82</v>
      </c>
    </row>
    <row r="93" s="12" customFormat="1" ht="22.8" customHeight="1">
      <c r="A93" s="12"/>
      <c r="B93" s="188"/>
      <c r="C93" s="189"/>
      <c r="D93" s="190" t="s">
        <v>71</v>
      </c>
      <c r="E93" s="202" t="s">
        <v>907</v>
      </c>
      <c r="F93" s="202" t="s">
        <v>908</v>
      </c>
      <c r="G93" s="189"/>
      <c r="H93" s="189"/>
      <c r="I93" s="192"/>
      <c r="J93" s="203">
        <f>BK93</f>
        <v>0</v>
      </c>
      <c r="K93" s="189"/>
      <c r="L93" s="194"/>
      <c r="M93" s="195"/>
      <c r="N93" s="196"/>
      <c r="O93" s="196"/>
      <c r="P93" s="197">
        <f>SUM(P94:P96)</f>
        <v>0</v>
      </c>
      <c r="Q93" s="196"/>
      <c r="R93" s="197">
        <f>SUM(R94:R96)</f>
        <v>0</v>
      </c>
      <c r="S93" s="196"/>
      <c r="T93" s="198">
        <f>SUM(T94:T96)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154</v>
      </c>
      <c r="AT93" s="200" t="s">
        <v>71</v>
      </c>
      <c r="AU93" s="200" t="s">
        <v>80</v>
      </c>
      <c r="AY93" s="199" t="s">
        <v>122</v>
      </c>
      <c r="BK93" s="201">
        <f>SUM(BK94:BK96)</f>
        <v>0</v>
      </c>
    </row>
    <row r="94" s="2" customFormat="1" ht="16.5" customHeight="1">
      <c r="A94" s="38"/>
      <c r="B94" s="39"/>
      <c r="C94" s="204" t="s">
        <v>154</v>
      </c>
      <c r="D94" s="204" t="s">
        <v>124</v>
      </c>
      <c r="E94" s="205" t="s">
        <v>909</v>
      </c>
      <c r="F94" s="206" t="s">
        <v>908</v>
      </c>
      <c r="G94" s="207" t="s">
        <v>423</v>
      </c>
      <c r="H94" s="208">
        <v>1</v>
      </c>
      <c r="I94" s="209"/>
      <c r="J94" s="210">
        <f>ROUND(I94*H94,2)</f>
        <v>0</v>
      </c>
      <c r="K94" s="206" t="s">
        <v>19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895</v>
      </c>
      <c r="AT94" s="215" t="s">
        <v>124</v>
      </c>
      <c r="AU94" s="215" t="s">
        <v>82</v>
      </c>
      <c r="AY94" s="17" t="s">
        <v>122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80</v>
      </c>
      <c r="BK94" s="216">
        <f>ROUND(I94*H94,2)</f>
        <v>0</v>
      </c>
      <c r="BL94" s="17" t="s">
        <v>895</v>
      </c>
      <c r="BM94" s="215" t="s">
        <v>910</v>
      </c>
    </row>
    <row r="95" s="2" customFormat="1" ht="16.5" customHeight="1">
      <c r="A95" s="38"/>
      <c r="B95" s="39"/>
      <c r="C95" s="204" t="s">
        <v>163</v>
      </c>
      <c r="D95" s="204" t="s">
        <v>124</v>
      </c>
      <c r="E95" s="205" t="s">
        <v>911</v>
      </c>
      <c r="F95" s="206" t="s">
        <v>912</v>
      </c>
      <c r="G95" s="207" t="s">
        <v>423</v>
      </c>
      <c r="H95" s="208">
        <v>1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129</v>
      </c>
      <c r="AT95" s="215" t="s">
        <v>124</v>
      </c>
      <c r="AU95" s="215" t="s">
        <v>82</v>
      </c>
      <c r="AY95" s="17" t="s">
        <v>122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80</v>
      </c>
      <c r="BK95" s="216">
        <f>ROUND(I95*H95,2)</f>
        <v>0</v>
      </c>
      <c r="BL95" s="17" t="s">
        <v>129</v>
      </c>
      <c r="BM95" s="215" t="s">
        <v>913</v>
      </c>
    </row>
    <row r="96" s="2" customFormat="1" ht="16.5" customHeight="1">
      <c r="A96" s="38"/>
      <c r="B96" s="39"/>
      <c r="C96" s="204" t="s">
        <v>170</v>
      </c>
      <c r="D96" s="204" t="s">
        <v>124</v>
      </c>
      <c r="E96" s="205" t="s">
        <v>914</v>
      </c>
      <c r="F96" s="206" t="s">
        <v>915</v>
      </c>
      <c r="G96" s="207" t="s">
        <v>423</v>
      </c>
      <c r="H96" s="208">
        <v>1</v>
      </c>
      <c r="I96" s="209"/>
      <c r="J96" s="210">
        <f>ROUND(I96*H96,2)</f>
        <v>0</v>
      </c>
      <c r="K96" s="206" t="s">
        <v>19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895</v>
      </c>
      <c r="AT96" s="215" t="s">
        <v>124</v>
      </c>
      <c r="AU96" s="215" t="s">
        <v>82</v>
      </c>
      <c r="AY96" s="17" t="s">
        <v>122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80</v>
      </c>
      <c r="BK96" s="216">
        <f>ROUND(I96*H96,2)</f>
        <v>0</v>
      </c>
      <c r="BL96" s="17" t="s">
        <v>895</v>
      </c>
      <c r="BM96" s="215" t="s">
        <v>916</v>
      </c>
    </row>
    <row r="97" s="12" customFormat="1" ht="22.8" customHeight="1">
      <c r="A97" s="12"/>
      <c r="B97" s="188"/>
      <c r="C97" s="189"/>
      <c r="D97" s="190" t="s">
        <v>71</v>
      </c>
      <c r="E97" s="202" t="s">
        <v>917</v>
      </c>
      <c r="F97" s="202" t="s">
        <v>918</v>
      </c>
      <c r="G97" s="189"/>
      <c r="H97" s="189"/>
      <c r="I97" s="192"/>
      <c r="J97" s="203">
        <f>BK97</f>
        <v>0</v>
      </c>
      <c r="K97" s="189"/>
      <c r="L97" s="194"/>
      <c r="M97" s="195"/>
      <c r="N97" s="196"/>
      <c r="O97" s="196"/>
      <c r="P97" s="197">
        <f>SUM(P98:P100)</f>
        <v>0</v>
      </c>
      <c r="Q97" s="196"/>
      <c r="R97" s="197">
        <f>SUM(R98:R100)</f>
        <v>0</v>
      </c>
      <c r="S97" s="196"/>
      <c r="T97" s="198">
        <f>SUM(T98:T100)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9" t="s">
        <v>154</v>
      </c>
      <c r="AT97" s="200" t="s">
        <v>71</v>
      </c>
      <c r="AU97" s="200" t="s">
        <v>80</v>
      </c>
      <c r="AY97" s="199" t="s">
        <v>122</v>
      </c>
      <c r="BK97" s="201">
        <f>SUM(BK98:BK100)</f>
        <v>0</v>
      </c>
    </row>
    <row r="98" s="2" customFormat="1" ht="16.5" customHeight="1">
      <c r="A98" s="38"/>
      <c r="B98" s="39"/>
      <c r="C98" s="204" t="s">
        <v>175</v>
      </c>
      <c r="D98" s="204" t="s">
        <v>124</v>
      </c>
      <c r="E98" s="205" t="s">
        <v>919</v>
      </c>
      <c r="F98" s="206" t="s">
        <v>920</v>
      </c>
      <c r="G98" s="207" t="s">
        <v>423</v>
      </c>
      <c r="H98" s="208">
        <v>1</v>
      </c>
      <c r="I98" s="209"/>
      <c r="J98" s="210">
        <f>ROUND(I98*H98,2)</f>
        <v>0</v>
      </c>
      <c r="K98" s="206" t="s">
        <v>19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895</v>
      </c>
      <c r="AT98" s="215" t="s">
        <v>124</v>
      </c>
      <c r="AU98" s="215" t="s">
        <v>82</v>
      </c>
      <c r="AY98" s="17" t="s">
        <v>122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80</v>
      </c>
      <c r="BK98" s="216">
        <f>ROUND(I98*H98,2)</f>
        <v>0</v>
      </c>
      <c r="BL98" s="17" t="s">
        <v>895</v>
      </c>
      <c r="BM98" s="215" t="s">
        <v>921</v>
      </c>
    </row>
    <row r="99" s="2" customFormat="1" ht="16.5" customHeight="1">
      <c r="A99" s="38"/>
      <c r="B99" s="39"/>
      <c r="C99" s="204" t="s">
        <v>182</v>
      </c>
      <c r="D99" s="204" t="s">
        <v>124</v>
      </c>
      <c r="E99" s="205" t="s">
        <v>922</v>
      </c>
      <c r="F99" s="206" t="s">
        <v>923</v>
      </c>
      <c r="G99" s="207" t="s">
        <v>423</v>
      </c>
      <c r="H99" s="208">
        <v>6</v>
      </c>
      <c r="I99" s="209"/>
      <c r="J99" s="210">
        <f>ROUND(I99*H99,2)</f>
        <v>0</v>
      </c>
      <c r="K99" s="206" t="s">
        <v>19</v>
      </c>
      <c r="L99" s="44"/>
      <c r="M99" s="211" t="s">
        <v>19</v>
      </c>
      <c r="N99" s="212" t="s">
        <v>43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895</v>
      </c>
      <c r="AT99" s="215" t="s">
        <v>124</v>
      </c>
      <c r="AU99" s="215" t="s">
        <v>82</v>
      </c>
      <c r="AY99" s="17" t="s">
        <v>122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80</v>
      </c>
      <c r="BK99" s="216">
        <f>ROUND(I99*H99,2)</f>
        <v>0</v>
      </c>
      <c r="BL99" s="17" t="s">
        <v>895</v>
      </c>
      <c r="BM99" s="215" t="s">
        <v>924</v>
      </c>
    </row>
    <row r="100" s="2" customFormat="1" ht="16.5" customHeight="1">
      <c r="A100" s="38"/>
      <c r="B100" s="39"/>
      <c r="C100" s="204" t="s">
        <v>187</v>
      </c>
      <c r="D100" s="204" t="s">
        <v>124</v>
      </c>
      <c r="E100" s="205" t="s">
        <v>925</v>
      </c>
      <c r="F100" s="206" t="s">
        <v>926</v>
      </c>
      <c r="G100" s="207" t="s">
        <v>423</v>
      </c>
      <c r="H100" s="208">
        <v>1</v>
      </c>
      <c r="I100" s="209"/>
      <c r="J100" s="210">
        <f>ROUND(I100*H100,2)</f>
        <v>0</v>
      </c>
      <c r="K100" s="206" t="s">
        <v>19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895</v>
      </c>
      <c r="AT100" s="215" t="s">
        <v>124</v>
      </c>
      <c r="AU100" s="215" t="s">
        <v>82</v>
      </c>
      <c r="AY100" s="17" t="s">
        <v>122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80</v>
      </c>
      <c r="BK100" s="216">
        <f>ROUND(I100*H100,2)</f>
        <v>0</v>
      </c>
      <c r="BL100" s="17" t="s">
        <v>895</v>
      </c>
      <c r="BM100" s="215" t="s">
        <v>927</v>
      </c>
    </row>
    <row r="101" s="12" customFormat="1" ht="22.8" customHeight="1">
      <c r="A101" s="12"/>
      <c r="B101" s="188"/>
      <c r="C101" s="189"/>
      <c r="D101" s="190" t="s">
        <v>71</v>
      </c>
      <c r="E101" s="202" t="s">
        <v>928</v>
      </c>
      <c r="F101" s="202" t="s">
        <v>929</v>
      </c>
      <c r="G101" s="189"/>
      <c r="H101" s="189"/>
      <c r="I101" s="192"/>
      <c r="J101" s="203">
        <f>BK101</f>
        <v>0</v>
      </c>
      <c r="K101" s="189"/>
      <c r="L101" s="194"/>
      <c r="M101" s="195"/>
      <c r="N101" s="196"/>
      <c r="O101" s="196"/>
      <c r="P101" s="197">
        <f>P102</f>
        <v>0</v>
      </c>
      <c r="Q101" s="196"/>
      <c r="R101" s="197">
        <f>R102</f>
        <v>0</v>
      </c>
      <c r="S101" s="196"/>
      <c r="T101" s="198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9" t="s">
        <v>154</v>
      </c>
      <c r="AT101" s="200" t="s">
        <v>71</v>
      </c>
      <c r="AU101" s="200" t="s">
        <v>80</v>
      </c>
      <c r="AY101" s="199" t="s">
        <v>122</v>
      </c>
      <c r="BK101" s="201">
        <f>BK102</f>
        <v>0</v>
      </c>
    </row>
    <row r="102" s="2" customFormat="1" ht="16.5" customHeight="1">
      <c r="A102" s="38"/>
      <c r="B102" s="39"/>
      <c r="C102" s="204" t="s">
        <v>192</v>
      </c>
      <c r="D102" s="204" t="s">
        <v>124</v>
      </c>
      <c r="E102" s="205" t="s">
        <v>930</v>
      </c>
      <c r="F102" s="206" t="s">
        <v>931</v>
      </c>
      <c r="G102" s="207" t="s">
        <v>423</v>
      </c>
      <c r="H102" s="208">
        <v>1</v>
      </c>
      <c r="I102" s="209"/>
      <c r="J102" s="210">
        <f>ROUND(I102*H102,2)</f>
        <v>0</v>
      </c>
      <c r="K102" s="206" t="s">
        <v>19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129</v>
      </c>
      <c r="AT102" s="215" t="s">
        <v>124</v>
      </c>
      <c r="AU102" s="215" t="s">
        <v>82</v>
      </c>
      <c r="AY102" s="17" t="s">
        <v>122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80</v>
      </c>
      <c r="BK102" s="216">
        <f>ROUND(I102*H102,2)</f>
        <v>0</v>
      </c>
      <c r="BL102" s="17" t="s">
        <v>129</v>
      </c>
      <c r="BM102" s="215" t="s">
        <v>932</v>
      </c>
    </row>
    <row r="103" s="12" customFormat="1" ht="22.8" customHeight="1">
      <c r="A103" s="12"/>
      <c r="B103" s="188"/>
      <c r="C103" s="189"/>
      <c r="D103" s="190" t="s">
        <v>71</v>
      </c>
      <c r="E103" s="202" t="s">
        <v>933</v>
      </c>
      <c r="F103" s="202" t="s">
        <v>934</v>
      </c>
      <c r="G103" s="189"/>
      <c r="H103" s="189"/>
      <c r="I103" s="192"/>
      <c r="J103" s="203">
        <f>BK103</f>
        <v>0</v>
      </c>
      <c r="K103" s="189"/>
      <c r="L103" s="194"/>
      <c r="M103" s="195"/>
      <c r="N103" s="196"/>
      <c r="O103" s="196"/>
      <c r="P103" s="197">
        <f>P104</f>
        <v>0</v>
      </c>
      <c r="Q103" s="196"/>
      <c r="R103" s="197">
        <f>R104</f>
        <v>0</v>
      </c>
      <c r="S103" s="196"/>
      <c r="T103" s="198">
        <f>T104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9" t="s">
        <v>154</v>
      </c>
      <c r="AT103" s="200" t="s">
        <v>71</v>
      </c>
      <c r="AU103" s="200" t="s">
        <v>80</v>
      </c>
      <c r="AY103" s="199" t="s">
        <v>122</v>
      </c>
      <c r="BK103" s="201">
        <f>BK104</f>
        <v>0</v>
      </c>
    </row>
    <row r="104" s="2" customFormat="1" ht="16.5" customHeight="1">
      <c r="A104" s="38"/>
      <c r="B104" s="39"/>
      <c r="C104" s="204" t="s">
        <v>8</v>
      </c>
      <c r="D104" s="204" t="s">
        <v>124</v>
      </c>
      <c r="E104" s="205" t="s">
        <v>935</v>
      </c>
      <c r="F104" s="206" t="s">
        <v>936</v>
      </c>
      <c r="G104" s="207" t="s">
        <v>423</v>
      </c>
      <c r="H104" s="208">
        <v>1</v>
      </c>
      <c r="I104" s="209"/>
      <c r="J104" s="210">
        <f>ROUND(I104*H104,2)</f>
        <v>0</v>
      </c>
      <c r="K104" s="206" t="s">
        <v>19</v>
      </c>
      <c r="L104" s="44"/>
      <c r="M104" s="271" t="s">
        <v>19</v>
      </c>
      <c r="N104" s="272" t="s">
        <v>43</v>
      </c>
      <c r="O104" s="273"/>
      <c r="P104" s="274">
        <f>O104*H104</f>
        <v>0</v>
      </c>
      <c r="Q104" s="274">
        <v>0</v>
      </c>
      <c r="R104" s="274">
        <f>Q104*H104</f>
        <v>0</v>
      </c>
      <c r="S104" s="274">
        <v>0</v>
      </c>
      <c r="T104" s="27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895</v>
      </c>
      <c r="AT104" s="215" t="s">
        <v>124</v>
      </c>
      <c r="AU104" s="215" t="s">
        <v>82</v>
      </c>
      <c r="AY104" s="17" t="s">
        <v>122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80</v>
      </c>
      <c r="BK104" s="216">
        <f>ROUND(I104*H104,2)</f>
        <v>0</v>
      </c>
      <c r="BL104" s="17" t="s">
        <v>895</v>
      </c>
      <c r="BM104" s="215" t="s">
        <v>937</v>
      </c>
    </row>
    <row r="105" s="2" customFormat="1" ht="6.96" customHeight="1">
      <c r="A105" s="38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44"/>
      <c r="M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</sheetData>
  <sheetProtection sheet="1" autoFilter="0" formatColumns="0" formatRows="0" objects="1" scenarios="1" spinCount="100000" saltValue="axYKNJyThT9onHNjzphx83eXorLeiApQNUK+qyNQ0jljS+gXuzfCbPPeL7lSm6GtKiFlhvPqUsQF7LZ8QSjFHg==" hashValue="AtsD7eI5Oy2Lx26BqQKsO2D6XywpLdNrdcqQeWkjje2zBH0ZUrv7YnqvJOKLf2anykpAgNPu+4jvmOEo6LHf7Q==" algorithmName="SHA-512" password="CC35"/>
  <autoFilter ref="C84:K10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Marek Ladislav</dc:creator>
  <cp:lastModifiedBy>Marek Ladislav</cp:lastModifiedBy>
  <dcterms:created xsi:type="dcterms:W3CDTF">2026-01-29T10:06:32Z</dcterms:created>
  <dcterms:modified xsi:type="dcterms:W3CDTF">2026-01-29T10:06:36Z</dcterms:modified>
</cp:coreProperties>
</file>